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tables/table1.xml" ContentType="application/vnd.openxmlformats-officedocument.spreadsheetml.table+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C:\Users\D22040177\Downloads\"/>
    </mc:Choice>
  </mc:AlternateContent>
  <xr:revisionPtr revIDLastSave="0" documentId="13_ncr:8001_{2C4A2CDF-A092-41A9-AB1A-5646998BA2F7}" xr6:coauthVersionLast="47" xr6:coauthVersionMax="47" xr10:uidLastSave="{00000000-0000-0000-0000-000000000000}"/>
  <bookViews>
    <workbookView xWindow="-98" yWindow="-98" windowWidth="21795" windowHeight="13996" tabRatio="881" firstSheet="1" activeTab="1" xr2:uid="{48D31B4F-F43C-4485-81B1-DE37D8DB8D4A}"/>
  </bookViews>
  <sheets>
    <sheet name="記入要領" sheetId="21" r:id="rId1"/>
    <sheet name="①申請者情報" sheetId="17" r:id="rId2"/>
    <sheet name="②補助事業情報" sheetId="1" r:id="rId3"/>
    <sheet name="③経費明細書" sheetId="18" r:id="rId4"/>
    <sheet name="チェック" sheetId="9" state="hidden" r:id="rId5"/>
    <sheet name="＞コンソーシアム形式で使用する場合に入力するシート" sheetId="68" r:id="rId6"/>
    <sheet name="②補助事業情報(事業者2)" sheetId="59" r:id="rId7"/>
    <sheet name="②補助事業情報(事業者3)" sheetId="60" r:id="rId8"/>
    <sheet name="②補助事業情報(事業者4)" sheetId="61" r:id="rId9"/>
    <sheet name="②補助事業情報(事業者5)" sheetId="62" r:id="rId10"/>
    <sheet name="②補助事業情報(事業者6)" sheetId="63" r:id="rId11"/>
    <sheet name="②補助事業情報(事業者7)" sheetId="64" r:id="rId12"/>
    <sheet name="②補助事業情報(事業者8)" sheetId="65" r:id="rId13"/>
    <sheet name="②補助事業情報(事業者9)" sheetId="66" r:id="rId14"/>
    <sheet name="②補助事業情報(事業者10)" sheetId="67" r:id="rId15"/>
    <sheet name="【参考】業種" sheetId="8" r:id="rId16"/>
    <sheet name="【参考】最低賃金の5年間の年平均の年平均上昇率" sheetId="6" r:id="rId17"/>
    <sheet name="以右は後ほど削除" sheetId="7" state="hidden" r:id="rId18"/>
    <sheet name="申請書 定性項目" sheetId="4" state="hidden" r:id="rId19"/>
    <sheet name="確認事項へのご回答" sheetId="5" state="hidden" r:id="rId20"/>
  </sheets>
  <definedNames>
    <definedName name="A_農業・林業">【参考】業種!$E$3:$E$4</definedName>
    <definedName name="B_漁業">【参考】業種!$F$3:$F$4</definedName>
    <definedName name="C_鉱業・採石業・砂利採取業">【参考】業種!$G$3</definedName>
    <definedName name="D_建設業">【参考】業種!$H$3:$H$5</definedName>
    <definedName name="E_製造業">【参考】業種!$I$3:$I$26</definedName>
    <definedName name="F_電気・ガス・熱供給・水道業">【参考】業種!$J$3:$J$6</definedName>
    <definedName name="G_情報通信業">【参考】業種!$K$3:$K$7</definedName>
    <definedName name="H_運輸業・郵便業">【参考】業種!$L$3:$L$10</definedName>
    <definedName name="I_卸売業・小売業">【参考】業種!$M$3:$M$14</definedName>
    <definedName name="J_金融業・保険業">【参考】業種!$N$3:$N$8</definedName>
    <definedName name="K_不動産業・物品賃貸業">【参考】業種!$O$3:$O$5</definedName>
    <definedName name="L_学術研究・専門・技術サービス業">【参考】業種!$P$3:$P$6</definedName>
    <definedName name="M_宿泊業・飲食サービス業">【参考】業種!$Q$3:$Q$5</definedName>
    <definedName name="N_生活関連サービス業・娯楽業">【参考】業種!$R$3:$R$5</definedName>
    <definedName name="O_教育・学習支援業">【参考】業種!$S$3:$S$4</definedName>
    <definedName name="P_医療・福祉">【参考】業種!$T$3:$T$5</definedName>
    <definedName name="_xlnm.Print_Area" localSheetId="2">②補助事業情報!$A$1:$P$225</definedName>
    <definedName name="_xlnm.Print_Area" localSheetId="14">'②補助事業情報(事業者10)'!$A$1:$P$225</definedName>
    <definedName name="_xlnm.Print_Area" localSheetId="6">'②補助事業情報(事業者2)'!$A$1:$P$225</definedName>
    <definedName name="_xlnm.Print_Area" localSheetId="7">'②補助事業情報(事業者3)'!$A$1:$P$225</definedName>
    <definedName name="_xlnm.Print_Area" localSheetId="8">'②補助事業情報(事業者4)'!$A$1:$P$225</definedName>
    <definedName name="_xlnm.Print_Area" localSheetId="9">'②補助事業情報(事業者5)'!$A$1:$P$225</definedName>
    <definedName name="_xlnm.Print_Area" localSheetId="10">'②補助事業情報(事業者6)'!$A$1:$P$225</definedName>
    <definedName name="_xlnm.Print_Area" localSheetId="11">'②補助事業情報(事業者7)'!$A$1:$P$225</definedName>
    <definedName name="_xlnm.Print_Area" localSheetId="12">'②補助事業情報(事業者8)'!$A$1:$P$225</definedName>
    <definedName name="_xlnm.Print_Area" localSheetId="13">'②補助事業情報(事業者9)'!$A$1:$P$225</definedName>
    <definedName name="Q_複合サービス事業">【参考】業種!$U$3:$U$4</definedName>
    <definedName name="R_サービス業_他に分類されないもの">【参考】業種!$V$3:$V$11</definedName>
    <definedName name="S_公務_他に分類されるものを除く">【参考】業種!$W$3:$W$4</definedName>
    <definedName name="T_分類不能の産業">【参考】業種!$X$3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7" i="67" l="1"/>
  <c r="E7" i="66"/>
  <c r="E7" i="65"/>
  <c r="E7" i="64"/>
  <c r="E7" i="63"/>
  <c r="E7" i="62"/>
  <c r="E7" i="61"/>
  <c r="E7" i="60"/>
  <c r="E7" i="59"/>
  <c r="E7" i="1"/>
  <c r="E8" i="67" l="1"/>
  <c r="K224" i="67"/>
  <c r="J223" i="67"/>
  <c r="I223" i="67"/>
  <c r="H222" i="67"/>
  <c r="G219" i="67"/>
  <c r="G217" i="67"/>
  <c r="P201" i="67"/>
  <c r="J201" i="67"/>
  <c r="P200" i="67"/>
  <c r="O200" i="67"/>
  <c r="O201" i="67" s="1"/>
  <c r="N200" i="67"/>
  <c r="N201" i="67" s="1"/>
  <c r="M200" i="67"/>
  <c r="L200" i="67"/>
  <c r="M201" i="67" s="1"/>
  <c r="K200" i="67"/>
  <c r="K201" i="67" s="1"/>
  <c r="J200" i="67"/>
  <c r="I200" i="67"/>
  <c r="H200" i="67"/>
  <c r="I201" i="67" s="1"/>
  <c r="G200" i="67"/>
  <c r="N199" i="67"/>
  <c r="M199" i="67"/>
  <c r="P198" i="67"/>
  <c r="L198" i="67"/>
  <c r="K198" i="67"/>
  <c r="P197" i="67"/>
  <c r="O197" i="67"/>
  <c r="P199" i="67" s="1"/>
  <c r="N197" i="67"/>
  <c r="M197" i="67"/>
  <c r="L197" i="67"/>
  <c r="L199" i="67" s="1"/>
  <c r="K197" i="67"/>
  <c r="J197" i="67"/>
  <c r="K199" i="67" s="1"/>
  <c r="I197" i="67"/>
  <c r="I199" i="67" s="1"/>
  <c r="H197" i="67"/>
  <c r="H199" i="67" s="1"/>
  <c r="G197" i="67"/>
  <c r="P196" i="67"/>
  <c r="O196" i="67"/>
  <c r="N196" i="67"/>
  <c r="O198" i="67" s="1"/>
  <c r="M196" i="67"/>
  <c r="M198" i="67" s="1"/>
  <c r="L196" i="67"/>
  <c r="K196" i="67"/>
  <c r="J196" i="67"/>
  <c r="I196" i="67"/>
  <c r="J198" i="67" s="1"/>
  <c r="H196" i="67"/>
  <c r="H198" i="67" s="1"/>
  <c r="G196" i="67"/>
  <c r="Q186" i="67"/>
  <c r="D186" i="67"/>
  <c r="G185" i="67"/>
  <c r="M224" i="67" s="1"/>
  <c r="D185" i="67"/>
  <c r="N182" i="67"/>
  <c r="I182" i="67"/>
  <c r="H182" i="67"/>
  <c r="P181" i="67"/>
  <c r="P182" i="67" s="1"/>
  <c r="O181" i="67"/>
  <c r="O182" i="67" s="1"/>
  <c r="N181" i="67"/>
  <c r="M181" i="67"/>
  <c r="L181" i="67"/>
  <c r="M182" i="67" s="1"/>
  <c r="K181" i="67"/>
  <c r="K182" i="67" s="1"/>
  <c r="J181" i="67"/>
  <c r="J182" i="67" s="1"/>
  <c r="I181" i="67"/>
  <c r="H181" i="67"/>
  <c r="G181" i="67"/>
  <c r="K180" i="67"/>
  <c r="J180" i="67"/>
  <c r="P179" i="67"/>
  <c r="O179" i="67"/>
  <c r="I179" i="67"/>
  <c r="H179" i="67"/>
  <c r="P178" i="67"/>
  <c r="P180" i="67" s="1"/>
  <c r="O178" i="67"/>
  <c r="N178" i="67"/>
  <c r="O180" i="67" s="1"/>
  <c r="M178" i="67"/>
  <c r="M180" i="67" s="1"/>
  <c r="L178" i="67"/>
  <c r="L180" i="67" s="1"/>
  <c r="K178" i="67"/>
  <c r="J178" i="67"/>
  <c r="I178" i="67"/>
  <c r="I180" i="67" s="1"/>
  <c r="H178" i="67"/>
  <c r="G178" i="67"/>
  <c r="H180" i="67" s="1"/>
  <c r="P177" i="67"/>
  <c r="O177" i="67"/>
  <c r="N177" i="67"/>
  <c r="M177" i="67"/>
  <c r="N179" i="67" s="1"/>
  <c r="L177" i="67"/>
  <c r="L179" i="67" s="1"/>
  <c r="K177" i="67"/>
  <c r="J177" i="67"/>
  <c r="K179" i="67" s="1"/>
  <c r="I177" i="67"/>
  <c r="H177" i="67"/>
  <c r="G177" i="67"/>
  <c r="P171" i="67"/>
  <c r="J171" i="67"/>
  <c r="I171" i="67"/>
  <c r="O171" i="67" s="1"/>
  <c r="Q167" i="67"/>
  <c r="G166" i="67"/>
  <c r="P167" i="67" s="1"/>
  <c r="D166" i="67"/>
  <c r="M163" i="67"/>
  <c r="L163" i="67"/>
  <c r="P162" i="67"/>
  <c r="P163" i="67" s="1"/>
  <c r="O162" i="67"/>
  <c r="O163" i="67" s="1"/>
  <c r="N162" i="67"/>
  <c r="N163" i="67" s="1"/>
  <c r="M162" i="67"/>
  <c r="L162" i="67"/>
  <c r="K162" i="67"/>
  <c r="K163" i="67" s="1"/>
  <c r="J162" i="67"/>
  <c r="J163" i="67" s="1"/>
  <c r="I162" i="67"/>
  <c r="H162" i="67"/>
  <c r="I163" i="67" s="1"/>
  <c r="G162" i="67"/>
  <c r="O161" i="67"/>
  <c r="N161" i="67"/>
  <c r="J161" i="67"/>
  <c r="I161" i="67"/>
  <c r="M160" i="67"/>
  <c r="L160" i="67"/>
  <c r="H160" i="67"/>
  <c r="P159" i="67"/>
  <c r="P161" i="67" s="1"/>
  <c r="O159" i="67"/>
  <c r="N159" i="67"/>
  <c r="M159" i="67"/>
  <c r="M161" i="67" s="1"/>
  <c r="L159" i="67"/>
  <c r="K159" i="67"/>
  <c r="L161" i="67" s="1"/>
  <c r="J159" i="67"/>
  <c r="I159" i="67"/>
  <c r="H159" i="67"/>
  <c r="H161" i="67" s="1"/>
  <c r="G159" i="67"/>
  <c r="P158" i="67"/>
  <c r="P160" i="67" s="1"/>
  <c r="O158" i="67"/>
  <c r="N158" i="67"/>
  <c r="O160" i="67" s="1"/>
  <c r="M158" i="67"/>
  <c r="L158" i="67"/>
  <c r="K158" i="67"/>
  <c r="K160" i="67" s="1"/>
  <c r="J158" i="67"/>
  <c r="J160" i="67" s="1"/>
  <c r="I158" i="67"/>
  <c r="I160" i="67" s="1"/>
  <c r="H158" i="67"/>
  <c r="G158" i="67"/>
  <c r="I152" i="67"/>
  <c r="G152" i="67" s="1"/>
  <c r="H152" i="67"/>
  <c r="Q148" i="67"/>
  <c r="P147" i="67"/>
  <c r="G147" i="67"/>
  <c r="K222" i="67" s="1"/>
  <c r="D147" i="67"/>
  <c r="P144" i="67"/>
  <c r="J144" i="67"/>
  <c r="P143" i="67"/>
  <c r="O143" i="67"/>
  <c r="O144" i="67" s="1"/>
  <c r="N143" i="67"/>
  <c r="N144" i="67" s="1"/>
  <c r="M143" i="67"/>
  <c r="L143" i="67"/>
  <c r="M144" i="67" s="1"/>
  <c r="K143" i="67"/>
  <c r="K144" i="67" s="1"/>
  <c r="J143" i="67"/>
  <c r="I143" i="67"/>
  <c r="H143" i="67"/>
  <c r="I144" i="67" s="1"/>
  <c r="G143" i="67"/>
  <c r="N142" i="67"/>
  <c r="M142" i="67"/>
  <c r="P141" i="67"/>
  <c r="L141" i="67"/>
  <c r="K141" i="67"/>
  <c r="P140" i="67"/>
  <c r="O140" i="67"/>
  <c r="P142" i="67" s="1"/>
  <c r="N140" i="67"/>
  <c r="M140" i="67"/>
  <c r="L140" i="67"/>
  <c r="L142" i="67" s="1"/>
  <c r="K140" i="67"/>
  <c r="J140" i="67"/>
  <c r="K142" i="67" s="1"/>
  <c r="I140" i="67"/>
  <c r="I142" i="67" s="1"/>
  <c r="H140" i="67"/>
  <c r="H142" i="67" s="1"/>
  <c r="G140" i="67"/>
  <c r="P139" i="67"/>
  <c r="O139" i="67"/>
  <c r="O141" i="67" s="1"/>
  <c r="N139" i="67"/>
  <c r="N141" i="67" s="1"/>
  <c r="M139" i="67"/>
  <c r="M141" i="67" s="1"/>
  <c r="L139" i="67"/>
  <c r="K139" i="67"/>
  <c r="J139" i="67"/>
  <c r="I139" i="67"/>
  <c r="J141" i="67" s="1"/>
  <c r="H139" i="67"/>
  <c r="H141" i="67" s="1"/>
  <c r="G139" i="67"/>
  <c r="Q129" i="67"/>
  <c r="D129" i="67"/>
  <c r="G128" i="67"/>
  <c r="P128" i="67" s="1"/>
  <c r="D128" i="67"/>
  <c r="N125" i="67"/>
  <c r="I125" i="67"/>
  <c r="H125" i="67"/>
  <c r="P124" i="67"/>
  <c r="P125" i="67" s="1"/>
  <c r="O124" i="67"/>
  <c r="O125" i="67" s="1"/>
  <c r="N124" i="67"/>
  <c r="M124" i="67"/>
  <c r="L124" i="67"/>
  <c r="M125" i="67" s="1"/>
  <c r="K124" i="67"/>
  <c r="K125" i="67" s="1"/>
  <c r="J124" i="67"/>
  <c r="J125" i="67" s="1"/>
  <c r="I124" i="67"/>
  <c r="H124" i="67"/>
  <c r="G124" i="67"/>
  <c r="K123" i="67"/>
  <c r="J123" i="67"/>
  <c r="P122" i="67"/>
  <c r="O122" i="67"/>
  <c r="I122" i="67"/>
  <c r="H122" i="67"/>
  <c r="P121" i="67"/>
  <c r="P123" i="67" s="1"/>
  <c r="O121" i="67"/>
  <c r="N121" i="67"/>
  <c r="O123" i="67" s="1"/>
  <c r="M121" i="67"/>
  <c r="M123" i="67" s="1"/>
  <c r="L121" i="67"/>
  <c r="L123" i="67" s="1"/>
  <c r="K121" i="67"/>
  <c r="J121" i="67"/>
  <c r="I121" i="67"/>
  <c r="I123" i="67" s="1"/>
  <c r="H121" i="67"/>
  <c r="G121" i="67"/>
  <c r="H123" i="67" s="1"/>
  <c r="P120" i="67"/>
  <c r="O120" i="67"/>
  <c r="N120" i="67"/>
  <c r="M120" i="67"/>
  <c r="N122" i="67" s="1"/>
  <c r="L120" i="67"/>
  <c r="L122" i="67" s="1"/>
  <c r="K120" i="67"/>
  <c r="J120" i="67"/>
  <c r="K122" i="67" s="1"/>
  <c r="I120" i="67"/>
  <c r="H120" i="67"/>
  <c r="G120" i="67"/>
  <c r="P114" i="67"/>
  <c r="J114" i="67"/>
  <c r="I114" i="67"/>
  <c r="O114" i="67" s="1"/>
  <c r="Q110" i="67"/>
  <c r="G109" i="67"/>
  <c r="P110" i="67" s="1"/>
  <c r="D109" i="67"/>
  <c r="M106" i="67"/>
  <c r="L106" i="67"/>
  <c r="P105" i="67"/>
  <c r="P106" i="67" s="1"/>
  <c r="O105" i="67"/>
  <c r="O106" i="67" s="1"/>
  <c r="N105" i="67"/>
  <c r="N106" i="67" s="1"/>
  <c r="M105" i="67"/>
  <c r="L105" i="67"/>
  <c r="K105" i="67"/>
  <c r="K106" i="67" s="1"/>
  <c r="J105" i="67"/>
  <c r="J106" i="67" s="1"/>
  <c r="I105" i="67"/>
  <c r="H105" i="67"/>
  <c r="I106" i="67" s="1"/>
  <c r="G105" i="67"/>
  <c r="O104" i="67"/>
  <c r="N104" i="67"/>
  <c r="J104" i="67"/>
  <c r="I104" i="67"/>
  <c r="M103" i="67"/>
  <c r="L103" i="67"/>
  <c r="H103" i="67"/>
  <c r="P102" i="67"/>
  <c r="P104" i="67" s="1"/>
  <c r="O102" i="67"/>
  <c r="N102" i="67"/>
  <c r="M102" i="67"/>
  <c r="M104" i="67" s="1"/>
  <c r="L102" i="67"/>
  <c r="K102" i="67"/>
  <c r="L104" i="67" s="1"/>
  <c r="J102" i="67"/>
  <c r="I102" i="67"/>
  <c r="H102" i="67"/>
  <c r="H104" i="67" s="1"/>
  <c r="G102" i="67"/>
  <c r="P101" i="67"/>
  <c r="P103" i="67" s="1"/>
  <c r="O101" i="67"/>
  <c r="N101" i="67"/>
  <c r="O103" i="67" s="1"/>
  <c r="M101" i="67"/>
  <c r="L101" i="67"/>
  <c r="K101" i="67"/>
  <c r="K103" i="67" s="1"/>
  <c r="J101" i="67"/>
  <c r="J103" i="67" s="1"/>
  <c r="I101" i="67"/>
  <c r="I103" i="67" s="1"/>
  <c r="H101" i="67"/>
  <c r="G101" i="67"/>
  <c r="I95" i="67"/>
  <c r="G95" i="67" s="1"/>
  <c r="H95" i="67"/>
  <c r="Q91" i="67"/>
  <c r="P90" i="67"/>
  <c r="G90" i="67"/>
  <c r="P91" i="67" s="1"/>
  <c r="D90" i="67"/>
  <c r="P78" i="67"/>
  <c r="M78" i="67"/>
  <c r="P75" i="67"/>
  <c r="L75" i="67"/>
  <c r="L77" i="67" s="1"/>
  <c r="K75" i="67"/>
  <c r="G75" i="67"/>
  <c r="P74" i="67"/>
  <c r="P76" i="67" s="1"/>
  <c r="O74" i="67"/>
  <c r="K74" i="67"/>
  <c r="K76" i="67" s="1"/>
  <c r="J74" i="67"/>
  <c r="J76" i="67" s="1"/>
  <c r="I74" i="67"/>
  <c r="P73" i="67"/>
  <c r="O73" i="67"/>
  <c r="N73" i="67"/>
  <c r="N78" i="67" s="1"/>
  <c r="N79" i="67" s="1"/>
  <c r="M73" i="67"/>
  <c r="L73" i="67"/>
  <c r="K73" i="67"/>
  <c r="J73" i="67"/>
  <c r="J78" i="67" s="1"/>
  <c r="I73" i="67"/>
  <c r="I78" i="67" s="1"/>
  <c r="I79" i="67" s="1"/>
  <c r="H73" i="67"/>
  <c r="G73" i="67"/>
  <c r="P72" i="67"/>
  <c r="O72" i="67"/>
  <c r="N72" i="67"/>
  <c r="N75" i="67" s="1"/>
  <c r="M72" i="67"/>
  <c r="L72" i="67"/>
  <c r="K72" i="67"/>
  <c r="J72" i="67"/>
  <c r="I72" i="67"/>
  <c r="I75" i="67" s="1"/>
  <c r="H72" i="67"/>
  <c r="G72" i="67"/>
  <c r="P71" i="67"/>
  <c r="O71" i="67"/>
  <c r="N71" i="67"/>
  <c r="M71" i="67"/>
  <c r="M74" i="67" s="1"/>
  <c r="L71" i="67"/>
  <c r="K71" i="67"/>
  <c r="J71" i="67"/>
  <c r="I71" i="67"/>
  <c r="H71" i="67"/>
  <c r="H74" i="67" s="1"/>
  <c r="G71" i="67"/>
  <c r="G74" i="67" s="1"/>
  <c r="P68" i="67"/>
  <c r="P70" i="67" s="1"/>
  <c r="O68" i="67"/>
  <c r="O78" i="67" s="1"/>
  <c r="O79" i="67" s="1"/>
  <c r="N68" i="67"/>
  <c r="M68" i="67"/>
  <c r="L68" i="67"/>
  <c r="L78" i="67" s="1"/>
  <c r="K68" i="67"/>
  <c r="K78" i="67" s="1"/>
  <c r="J68" i="67"/>
  <c r="I68" i="67"/>
  <c r="I70" i="67" s="1"/>
  <c r="H68" i="67"/>
  <c r="H78" i="67" s="1"/>
  <c r="G68" i="67"/>
  <c r="G70" i="67" s="1"/>
  <c r="P67" i="67"/>
  <c r="O67" i="67"/>
  <c r="O70" i="67" s="1"/>
  <c r="N67" i="67"/>
  <c r="N70" i="67" s="1"/>
  <c r="M67" i="67"/>
  <c r="M70" i="67" s="1"/>
  <c r="L67" i="67"/>
  <c r="L74" i="67" s="1"/>
  <c r="L76" i="67" s="1"/>
  <c r="K67" i="67"/>
  <c r="K70" i="67" s="1"/>
  <c r="J67" i="67"/>
  <c r="J75" i="67" s="1"/>
  <c r="J77" i="67" s="1"/>
  <c r="I67" i="67"/>
  <c r="H67" i="67"/>
  <c r="H75" i="67" s="1"/>
  <c r="H77" i="67" s="1"/>
  <c r="G67" i="67"/>
  <c r="O45" i="67"/>
  <c r="G45" i="67"/>
  <c r="O44" i="67"/>
  <c r="M44" i="67"/>
  <c r="J44" i="67"/>
  <c r="P43" i="67"/>
  <c r="J43" i="67"/>
  <c r="P42" i="67"/>
  <c r="O42" i="67"/>
  <c r="O43" i="67" s="1"/>
  <c r="N42" i="67"/>
  <c r="N43" i="67" s="1"/>
  <c r="M42" i="67"/>
  <c r="L42" i="67"/>
  <c r="M43" i="67" s="1"/>
  <c r="K42" i="67"/>
  <c r="K43" i="67" s="1"/>
  <c r="J42" i="67"/>
  <c r="I42" i="67"/>
  <c r="H42" i="67"/>
  <c r="I43" i="67" s="1"/>
  <c r="G42" i="67"/>
  <c r="N41" i="67"/>
  <c r="M41" i="67"/>
  <c r="P40" i="67"/>
  <c r="L40" i="67"/>
  <c r="K40" i="67"/>
  <c r="P39" i="67"/>
  <c r="O39" i="67"/>
  <c r="P41" i="67" s="1"/>
  <c r="N39" i="67"/>
  <c r="M39" i="67"/>
  <c r="L39" i="67"/>
  <c r="L41" i="67" s="1"/>
  <c r="K39" i="67"/>
  <c r="J39" i="67"/>
  <c r="K41" i="67" s="1"/>
  <c r="I39" i="67"/>
  <c r="I41" i="67" s="1"/>
  <c r="H39" i="67"/>
  <c r="H41" i="67" s="1"/>
  <c r="G39" i="67"/>
  <c r="P38" i="67"/>
  <c r="O38" i="67"/>
  <c r="O40" i="67" s="1"/>
  <c r="N38" i="67"/>
  <c r="N40" i="67" s="1"/>
  <c r="M38" i="67"/>
  <c r="M40" i="67" s="1"/>
  <c r="L38" i="67"/>
  <c r="K38" i="67"/>
  <c r="J38" i="67"/>
  <c r="I38" i="67"/>
  <c r="J40" i="67" s="1"/>
  <c r="H38" i="67"/>
  <c r="H40" i="67" s="1"/>
  <c r="G38" i="67"/>
  <c r="P33" i="67"/>
  <c r="P44" i="67" s="1"/>
  <c r="O33" i="67"/>
  <c r="N33" i="67"/>
  <c r="N44" i="67" s="1"/>
  <c r="M33" i="67"/>
  <c r="M45" i="67" s="1"/>
  <c r="L33" i="67"/>
  <c r="L44" i="67" s="1"/>
  <c r="K33" i="67"/>
  <c r="K44" i="67" s="1"/>
  <c r="J33" i="67"/>
  <c r="J45" i="67" s="1"/>
  <c r="I33" i="67"/>
  <c r="I44" i="67" s="1"/>
  <c r="H33" i="67"/>
  <c r="H44" i="67" s="1"/>
  <c r="G33" i="67"/>
  <c r="G44" i="67" s="1"/>
  <c r="B26" i="67"/>
  <c r="I24" i="67"/>
  <c r="H24" i="67"/>
  <c r="G24" i="67"/>
  <c r="D16" i="67"/>
  <c r="D17" i="67" s="1"/>
  <c r="B15" i="67"/>
  <c r="E13" i="67"/>
  <c r="O167" i="67" s="1"/>
  <c r="P12" i="67"/>
  <c r="O12" i="67"/>
  <c r="O13" i="67" s="1"/>
  <c r="N12" i="67"/>
  <c r="M12" i="67"/>
  <c r="M13" i="67" s="1"/>
  <c r="L12" i="67"/>
  <c r="K12" i="67"/>
  <c r="K13" i="67" s="1"/>
  <c r="J12" i="67"/>
  <c r="I12" i="67"/>
  <c r="I190" i="67" s="1"/>
  <c r="H12" i="67"/>
  <c r="H13" i="67" s="1"/>
  <c r="G12" i="67"/>
  <c r="E8" i="66"/>
  <c r="K224" i="66"/>
  <c r="I223" i="66"/>
  <c r="K222" i="66"/>
  <c r="H222" i="66"/>
  <c r="G219" i="66"/>
  <c r="G217" i="66"/>
  <c r="P201" i="66"/>
  <c r="K201" i="66"/>
  <c r="P200" i="66"/>
  <c r="O200" i="66"/>
  <c r="O201" i="66" s="1"/>
  <c r="N200" i="66"/>
  <c r="N201" i="66" s="1"/>
  <c r="M200" i="66"/>
  <c r="L200" i="66"/>
  <c r="M201" i="66" s="1"/>
  <c r="K200" i="66"/>
  <c r="J200" i="66"/>
  <c r="I200" i="66"/>
  <c r="J201" i="66" s="1"/>
  <c r="H200" i="66"/>
  <c r="H201" i="66" s="1"/>
  <c r="G200" i="66"/>
  <c r="N199" i="66"/>
  <c r="M199" i="66"/>
  <c r="H199" i="66"/>
  <c r="L198" i="66"/>
  <c r="K198" i="66"/>
  <c r="P197" i="66"/>
  <c r="P199" i="66" s="1"/>
  <c r="O197" i="66"/>
  <c r="O199" i="66" s="1"/>
  <c r="N197" i="66"/>
  <c r="M197" i="66"/>
  <c r="L197" i="66"/>
  <c r="L199" i="66" s="1"/>
  <c r="K197" i="66"/>
  <c r="J197" i="66"/>
  <c r="K199" i="66" s="1"/>
  <c r="I197" i="66"/>
  <c r="I199" i="66" s="1"/>
  <c r="H197" i="66"/>
  <c r="G197" i="66"/>
  <c r="P196" i="66"/>
  <c r="O196" i="66"/>
  <c r="P198" i="66" s="1"/>
  <c r="N196" i="66"/>
  <c r="N198" i="66" s="1"/>
  <c r="M196" i="66"/>
  <c r="M198" i="66" s="1"/>
  <c r="L196" i="66"/>
  <c r="K196" i="66"/>
  <c r="J196" i="66"/>
  <c r="I196" i="66"/>
  <c r="J198" i="66" s="1"/>
  <c r="H196" i="66"/>
  <c r="H198" i="66" s="1"/>
  <c r="G196" i="66"/>
  <c r="Q186" i="66"/>
  <c r="D186" i="66"/>
  <c r="G185" i="66"/>
  <c r="M224" i="66" s="1"/>
  <c r="D185" i="66"/>
  <c r="O182" i="66"/>
  <c r="I182" i="66"/>
  <c r="H182" i="66"/>
  <c r="P181" i="66"/>
  <c r="P182" i="66" s="1"/>
  <c r="O181" i="66"/>
  <c r="N181" i="66"/>
  <c r="M181" i="66"/>
  <c r="N182" i="66" s="1"/>
  <c r="L181" i="66"/>
  <c r="L182" i="66" s="1"/>
  <c r="K181" i="66"/>
  <c r="K182" i="66" s="1"/>
  <c r="J181" i="66"/>
  <c r="J182" i="66" s="1"/>
  <c r="I181" i="66"/>
  <c r="H181" i="66"/>
  <c r="G181" i="66"/>
  <c r="L180" i="66"/>
  <c r="K180" i="66"/>
  <c r="J180" i="66"/>
  <c r="P179" i="66"/>
  <c r="O179" i="66"/>
  <c r="J179" i="66"/>
  <c r="I179" i="66"/>
  <c r="P178" i="66"/>
  <c r="P180" i="66" s="1"/>
  <c r="O178" i="66"/>
  <c r="N178" i="66"/>
  <c r="O180" i="66" s="1"/>
  <c r="M178" i="66"/>
  <c r="M180" i="66" s="1"/>
  <c r="L178" i="66"/>
  <c r="K178" i="66"/>
  <c r="J178" i="66"/>
  <c r="I178" i="66"/>
  <c r="I180" i="66" s="1"/>
  <c r="H178" i="66"/>
  <c r="H180" i="66" s="1"/>
  <c r="G178" i="66"/>
  <c r="P177" i="66"/>
  <c r="O177" i="66"/>
  <c r="N177" i="66"/>
  <c r="M177" i="66"/>
  <c r="N179" i="66" s="1"/>
  <c r="L177" i="66"/>
  <c r="L179" i="66" s="1"/>
  <c r="K177" i="66"/>
  <c r="J177" i="66"/>
  <c r="K179" i="66" s="1"/>
  <c r="I177" i="66"/>
  <c r="H177" i="66"/>
  <c r="G177" i="66"/>
  <c r="H179" i="66" s="1"/>
  <c r="P171" i="66"/>
  <c r="K171" i="66"/>
  <c r="J171" i="66"/>
  <c r="I171" i="66"/>
  <c r="O171" i="66" s="1"/>
  <c r="Q167" i="66"/>
  <c r="P166" i="66"/>
  <c r="G166" i="66"/>
  <c r="P167" i="66" s="1"/>
  <c r="D166" i="66"/>
  <c r="M163" i="66"/>
  <c r="L163" i="66"/>
  <c r="P162" i="66"/>
  <c r="P163" i="66" s="1"/>
  <c r="O162" i="66"/>
  <c r="O163" i="66" s="1"/>
  <c r="N162" i="66"/>
  <c r="N163" i="66" s="1"/>
  <c r="M162" i="66"/>
  <c r="L162" i="66"/>
  <c r="K162" i="66"/>
  <c r="K163" i="66" s="1"/>
  <c r="J162" i="66"/>
  <c r="J163" i="66" s="1"/>
  <c r="I162" i="66"/>
  <c r="H162" i="66"/>
  <c r="I163" i="66" s="1"/>
  <c r="G162" i="66"/>
  <c r="P161" i="66"/>
  <c r="O161" i="66"/>
  <c r="N161" i="66"/>
  <c r="J161" i="66"/>
  <c r="I161" i="66"/>
  <c r="N160" i="66"/>
  <c r="M160" i="66"/>
  <c r="H160" i="66"/>
  <c r="P159" i="66"/>
  <c r="O159" i="66"/>
  <c r="N159" i="66"/>
  <c r="M159" i="66"/>
  <c r="M161" i="66" s="1"/>
  <c r="L159" i="66"/>
  <c r="L161" i="66" s="1"/>
  <c r="K159" i="66"/>
  <c r="K161" i="66" s="1"/>
  <c r="J159" i="66"/>
  <c r="I159" i="66"/>
  <c r="H159" i="66"/>
  <c r="H161" i="66" s="1"/>
  <c r="G159" i="66"/>
  <c r="P158" i="66"/>
  <c r="P160" i="66" s="1"/>
  <c r="O158" i="66"/>
  <c r="N158" i="66"/>
  <c r="O160" i="66" s="1"/>
  <c r="M158" i="66"/>
  <c r="L158" i="66"/>
  <c r="K158" i="66"/>
  <c r="L160" i="66" s="1"/>
  <c r="J158" i="66"/>
  <c r="J160" i="66" s="1"/>
  <c r="I158" i="66"/>
  <c r="I160" i="66" s="1"/>
  <c r="H158" i="66"/>
  <c r="G158" i="66"/>
  <c r="I152" i="66"/>
  <c r="G152" i="66" s="1"/>
  <c r="H152" i="66"/>
  <c r="Q148" i="66"/>
  <c r="P148" i="66"/>
  <c r="P147" i="66"/>
  <c r="G147" i="66"/>
  <c r="K223" i="66" s="1"/>
  <c r="D147" i="66"/>
  <c r="P144" i="66"/>
  <c r="K144" i="66"/>
  <c r="P143" i="66"/>
  <c r="O143" i="66"/>
  <c r="O144" i="66" s="1"/>
  <c r="N143" i="66"/>
  <c r="N144" i="66" s="1"/>
  <c r="M143" i="66"/>
  <c r="L143" i="66"/>
  <c r="M144" i="66" s="1"/>
  <c r="K143" i="66"/>
  <c r="J143" i="66"/>
  <c r="I143" i="66"/>
  <c r="J144" i="66" s="1"/>
  <c r="H143" i="66"/>
  <c r="H144" i="66" s="1"/>
  <c r="G143" i="66"/>
  <c r="N142" i="66"/>
  <c r="M142" i="66"/>
  <c r="H142" i="66"/>
  <c r="L141" i="66"/>
  <c r="K141" i="66"/>
  <c r="P140" i="66"/>
  <c r="P142" i="66" s="1"/>
  <c r="O140" i="66"/>
  <c r="O142" i="66" s="1"/>
  <c r="N140" i="66"/>
  <c r="M140" i="66"/>
  <c r="L140" i="66"/>
  <c r="L142" i="66" s="1"/>
  <c r="K140" i="66"/>
  <c r="J140" i="66"/>
  <c r="K142" i="66" s="1"/>
  <c r="I140" i="66"/>
  <c r="I142" i="66" s="1"/>
  <c r="H140" i="66"/>
  <c r="G140" i="66"/>
  <c r="P139" i="66"/>
  <c r="O139" i="66"/>
  <c r="P141" i="66" s="1"/>
  <c r="N139" i="66"/>
  <c r="N141" i="66" s="1"/>
  <c r="M139" i="66"/>
  <c r="M141" i="66" s="1"/>
  <c r="L139" i="66"/>
  <c r="K139" i="66"/>
  <c r="J139" i="66"/>
  <c r="I139" i="66"/>
  <c r="J141" i="66" s="1"/>
  <c r="H139" i="66"/>
  <c r="H141" i="66" s="1"/>
  <c r="G139" i="66"/>
  <c r="O133" i="66"/>
  <c r="M133" i="66"/>
  <c r="L133" i="66"/>
  <c r="J133" i="66"/>
  <c r="I133" i="66"/>
  <c r="K133" i="66" s="1"/>
  <c r="G133" i="66"/>
  <c r="Q129" i="66"/>
  <c r="D129" i="66"/>
  <c r="G128" i="66"/>
  <c r="P128" i="66" s="1"/>
  <c r="D128" i="66"/>
  <c r="O125" i="66"/>
  <c r="I125" i="66"/>
  <c r="H125" i="66"/>
  <c r="P124" i="66"/>
  <c r="P125" i="66" s="1"/>
  <c r="O124" i="66"/>
  <c r="N124" i="66"/>
  <c r="M124" i="66"/>
  <c r="N125" i="66" s="1"/>
  <c r="L124" i="66"/>
  <c r="L125" i="66" s="1"/>
  <c r="K124" i="66"/>
  <c r="K125" i="66" s="1"/>
  <c r="J124" i="66"/>
  <c r="J125" i="66" s="1"/>
  <c r="I124" i="66"/>
  <c r="H124" i="66"/>
  <c r="G124" i="66"/>
  <c r="L123" i="66"/>
  <c r="K123" i="66"/>
  <c r="J123" i="66"/>
  <c r="P122" i="66"/>
  <c r="O122" i="66"/>
  <c r="J122" i="66"/>
  <c r="I122" i="66"/>
  <c r="P121" i="66"/>
  <c r="P123" i="66" s="1"/>
  <c r="O121" i="66"/>
  <c r="N121" i="66"/>
  <c r="O123" i="66" s="1"/>
  <c r="M121" i="66"/>
  <c r="M123" i="66" s="1"/>
  <c r="L121" i="66"/>
  <c r="K121" i="66"/>
  <c r="J121" i="66"/>
  <c r="I121" i="66"/>
  <c r="I123" i="66" s="1"/>
  <c r="H121" i="66"/>
  <c r="H123" i="66" s="1"/>
  <c r="G121" i="66"/>
  <c r="P120" i="66"/>
  <c r="O120" i="66"/>
  <c r="N120" i="66"/>
  <c r="N122" i="66" s="1"/>
  <c r="M120" i="66"/>
  <c r="M122" i="66" s="1"/>
  <c r="L120" i="66"/>
  <c r="L122" i="66" s="1"/>
  <c r="K120" i="66"/>
  <c r="J120" i="66"/>
  <c r="K122" i="66" s="1"/>
  <c r="I120" i="66"/>
  <c r="H120" i="66"/>
  <c r="G120" i="66"/>
  <c r="H122" i="66" s="1"/>
  <c r="P114" i="66"/>
  <c r="K114" i="66"/>
  <c r="J114" i="66"/>
  <c r="I114" i="66"/>
  <c r="O114" i="66" s="1"/>
  <c r="Q110" i="66"/>
  <c r="P109" i="66"/>
  <c r="G109" i="66"/>
  <c r="P110" i="66" s="1"/>
  <c r="D109" i="66"/>
  <c r="M106" i="66"/>
  <c r="L106" i="66"/>
  <c r="P105" i="66"/>
  <c r="P106" i="66" s="1"/>
  <c r="O105" i="66"/>
  <c r="O106" i="66" s="1"/>
  <c r="N105" i="66"/>
  <c r="N106" i="66" s="1"/>
  <c r="M105" i="66"/>
  <c r="L105" i="66"/>
  <c r="K105" i="66"/>
  <c r="K106" i="66" s="1"/>
  <c r="J105" i="66"/>
  <c r="J106" i="66" s="1"/>
  <c r="I105" i="66"/>
  <c r="H105" i="66"/>
  <c r="I106" i="66" s="1"/>
  <c r="G105" i="66"/>
  <c r="P104" i="66"/>
  <c r="O104" i="66"/>
  <c r="N104" i="66"/>
  <c r="J104" i="66"/>
  <c r="I104" i="66"/>
  <c r="N103" i="66"/>
  <c r="M103" i="66"/>
  <c r="H103" i="66"/>
  <c r="P102" i="66"/>
  <c r="O102" i="66"/>
  <c r="N102" i="66"/>
  <c r="M102" i="66"/>
  <c r="M104" i="66" s="1"/>
  <c r="L102" i="66"/>
  <c r="L104" i="66" s="1"/>
  <c r="K102" i="66"/>
  <c r="K104" i="66" s="1"/>
  <c r="J102" i="66"/>
  <c r="I102" i="66"/>
  <c r="H102" i="66"/>
  <c r="H104" i="66" s="1"/>
  <c r="G102" i="66"/>
  <c r="P101" i="66"/>
  <c r="P103" i="66" s="1"/>
  <c r="O101" i="66"/>
  <c r="N101" i="66"/>
  <c r="O103" i="66" s="1"/>
  <c r="M101" i="66"/>
  <c r="L101" i="66"/>
  <c r="K101" i="66"/>
  <c r="L103" i="66" s="1"/>
  <c r="J101" i="66"/>
  <c r="J103" i="66" s="1"/>
  <c r="I101" i="66"/>
  <c r="I103" i="66" s="1"/>
  <c r="H101" i="66"/>
  <c r="G101" i="66"/>
  <c r="O95" i="66"/>
  <c r="I95" i="66"/>
  <c r="G95" i="66" s="1"/>
  <c r="H95" i="66"/>
  <c r="Q91" i="66"/>
  <c r="H223" i="66" s="1"/>
  <c r="P91" i="66"/>
  <c r="P90" i="66"/>
  <c r="G90" i="66"/>
  <c r="D90" i="66"/>
  <c r="P78" i="66"/>
  <c r="P79" i="66" s="1"/>
  <c r="K78" i="66"/>
  <c r="K79" i="66" s="1"/>
  <c r="P75" i="66"/>
  <c r="K75" i="66"/>
  <c r="G75" i="66"/>
  <c r="P74" i="66"/>
  <c r="P76" i="66" s="1"/>
  <c r="O74" i="66"/>
  <c r="K74" i="66"/>
  <c r="K76" i="66" s="1"/>
  <c r="J74" i="66"/>
  <c r="P73" i="66"/>
  <c r="O73" i="66"/>
  <c r="N73" i="66"/>
  <c r="N78" i="66" s="1"/>
  <c r="M73" i="66"/>
  <c r="L73" i="66"/>
  <c r="K73" i="66"/>
  <c r="J73" i="66"/>
  <c r="J78" i="66" s="1"/>
  <c r="I73" i="66"/>
  <c r="I78" i="66" s="1"/>
  <c r="I79" i="66" s="1"/>
  <c r="H73" i="66"/>
  <c r="G73" i="66"/>
  <c r="P72" i="66"/>
  <c r="O72" i="66"/>
  <c r="N72" i="66"/>
  <c r="N75" i="66" s="1"/>
  <c r="N77" i="66" s="1"/>
  <c r="M72" i="66"/>
  <c r="L72" i="66"/>
  <c r="K72" i="66"/>
  <c r="J72" i="66"/>
  <c r="I72" i="66"/>
  <c r="I75" i="66" s="1"/>
  <c r="H72" i="66"/>
  <c r="G72" i="66"/>
  <c r="P71" i="66"/>
  <c r="O71" i="66"/>
  <c r="N71" i="66"/>
  <c r="M71" i="66"/>
  <c r="M74" i="66" s="1"/>
  <c r="L71" i="66"/>
  <c r="K71" i="66"/>
  <c r="J71" i="66"/>
  <c r="I71" i="66"/>
  <c r="H71" i="66"/>
  <c r="H74" i="66" s="1"/>
  <c r="G71" i="66"/>
  <c r="G74" i="66" s="1"/>
  <c r="P68" i="66"/>
  <c r="P70" i="66" s="1"/>
  <c r="O68" i="66"/>
  <c r="O78" i="66" s="1"/>
  <c r="O79" i="66" s="1"/>
  <c r="N68" i="66"/>
  <c r="M68" i="66"/>
  <c r="M70" i="66" s="1"/>
  <c r="L68" i="66"/>
  <c r="L78" i="66" s="1"/>
  <c r="L79" i="66" s="1"/>
  <c r="K68" i="66"/>
  <c r="J68" i="66"/>
  <c r="I68" i="66"/>
  <c r="I70" i="66" s="1"/>
  <c r="H68" i="66"/>
  <c r="H78" i="66" s="1"/>
  <c r="G68" i="66"/>
  <c r="G70" i="66" s="1"/>
  <c r="P67" i="66"/>
  <c r="O67" i="66"/>
  <c r="O70" i="66" s="1"/>
  <c r="N67" i="66"/>
  <c r="N70" i="66" s="1"/>
  <c r="M67" i="66"/>
  <c r="M75" i="66" s="1"/>
  <c r="L67" i="66"/>
  <c r="L70" i="66" s="1"/>
  <c r="K67" i="66"/>
  <c r="K70" i="66" s="1"/>
  <c r="J67" i="66"/>
  <c r="J75" i="66" s="1"/>
  <c r="J77" i="66" s="1"/>
  <c r="I67" i="66"/>
  <c r="I74" i="66" s="1"/>
  <c r="I76" i="66" s="1"/>
  <c r="H67" i="66"/>
  <c r="H75" i="66" s="1"/>
  <c r="H77" i="66" s="1"/>
  <c r="G67" i="66"/>
  <c r="O45" i="66"/>
  <c r="M45" i="66"/>
  <c r="G45" i="66"/>
  <c r="O44" i="66"/>
  <c r="M44" i="66"/>
  <c r="L44" i="66"/>
  <c r="J44" i="66"/>
  <c r="H44" i="66"/>
  <c r="P43" i="66"/>
  <c r="K43" i="66"/>
  <c r="P42" i="66"/>
  <c r="O42" i="66"/>
  <c r="O43" i="66" s="1"/>
  <c r="N42" i="66"/>
  <c r="N43" i="66" s="1"/>
  <c r="M42" i="66"/>
  <c r="L42" i="66"/>
  <c r="M43" i="66" s="1"/>
  <c r="K42" i="66"/>
  <c r="J42" i="66"/>
  <c r="I42" i="66"/>
  <c r="J43" i="66" s="1"/>
  <c r="H42" i="66"/>
  <c r="H43" i="66" s="1"/>
  <c r="G42" i="66"/>
  <c r="N41" i="66"/>
  <c r="M41" i="66"/>
  <c r="H41" i="66"/>
  <c r="L40" i="66"/>
  <c r="K40" i="66"/>
  <c r="P39" i="66"/>
  <c r="P41" i="66" s="1"/>
  <c r="O39" i="66"/>
  <c r="O41" i="66" s="1"/>
  <c r="N39" i="66"/>
  <c r="M39" i="66"/>
  <c r="L39" i="66"/>
  <c r="L41" i="66" s="1"/>
  <c r="K39" i="66"/>
  <c r="J39" i="66"/>
  <c r="K41" i="66" s="1"/>
  <c r="I39" i="66"/>
  <c r="I41" i="66" s="1"/>
  <c r="H39" i="66"/>
  <c r="G39" i="66"/>
  <c r="P38" i="66"/>
  <c r="O38" i="66"/>
  <c r="P40" i="66" s="1"/>
  <c r="N38" i="66"/>
  <c r="N40" i="66" s="1"/>
  <c r="M38" i="66"/>
  <c r="M40" i="66" s="1"/>
  <c r="L38" i="66"/>
  <c r="K38" i="66"/>
  <c r="J38" i="66"/>
  <c r="J40" i="66" s="1"/>
  <c r="I38" i="66"/>
  <c r="I40" i="66" s="1"/>
  <c r="H38" i="66"/>
  <c r="H40" i="66" s="1"/>
  <c r="G38" i="66"/>
  <c r="P33" i="66"/>
  <c r="P44" i="66" s="1"/>
  <c r="O33" i="66"/>
  <c r="N33" i="66"/>
  <c r="N44" i="66" s="1"/>
  <c r="M33" i="66"/>
  <c r="L33" i="66"/>
  <c r="L45" i="66" s="1"/>
  <c r="K33" i="66"/>
  <c r="K44" i="66" s="1"/>
  <c r="J33" i="66"/>
  <c r="J45" i="66" s="1"/>
  <c r="I33" i="66"/>
  <c r="I44" i="66" s="1"/>
  <c r="H33" i="66"/>
  <c r="H45" i="66" s="1"/>
  <c r="G33" i="66"/>
  <c r="G44" i="66" s="1"/>
  <c r="B26" i="66"/>
  <c r="I24" i="66"/>
  <c r="H24" i="66"/>
  <c r="G24" i="66"/>
  <c r="D16" i="66"/>
  <c r="B15" i="66"/>
  <c r="E13" i="66"/>
  <c r="M13" i="66" s="1"/>
  <c r="P12" i="66"/>
  <c r="O12" i="66"/>
  <c r="O13" i="66" s="1"/>
  <c r="N12" i="66"/>
  <c r="N13" i="66" s="1"/>
  <c r="M12" i="66"/>
  <c r="L12" i="66"/>
  <c r="K12" i="66"/>
  <c r="J12" i="66"/>
  <c r="J13" i="66" s="1"/>
  <c r="I12" i="66"/>
  <c r="I190" i="66" s="1"/>
  <c r="H12" i="66"/>
  <c r="G12" i="66"/>
  <c r="E8" i="65"/>
  <c r="L224" i="65"/>
  <c r="L223" i="65"/>
  <c r="J223" i="65"/>
  <c r="I223" i="65"/>
  <c r="I222" i="65"/>
  <c r="H222" i="65"/>
  <c r="G219" i="65"/>
  <c r="G217" i="65"/>
  <c r="P201" i="65"/>
  <c r="I201" i="65"/>
  <c r="P200" i="65"/>
  <c r="O200" i="65"/>
  <c r="O201" i="65" s="1"/>
  <c r="N200" i="65"/>
  <c r="N201" i="65" s="1"/>
  <c r="M200" i="65"/>
  <c r="M201" i="65" s="1"/>
  <c r="L200" i="65"/>
  <c r="L201" i="65" s="1"/>
  <c r="K200" i="65"/>
  <c r="K201" i="65" s="1"/>
  <c r="J200" i="65"/>
  <c r="J201" i="65" s="1"/>
  <c r="I200" i="65"/>
  <c r="H200" i="65"/>
  <c r="G200" i="65"/>
  <c r="H201" i="65" s="1"/>
  <c r="P199" i="65"/>
  <c r="O199" i="65"/>
  <c r="N199" i="65"/>
  <c r="M199" i="65"/>
  <c r="P198" i="65"/>
  <c r="O198" i="65"/>
  <c r="N198" i="65"/>
  <c r="M198" i="65"/>
  <c r="L198" i="65"/>
  <c r="K198" i="65"/>
  <c r="P197" i="65"/>
  <c r="O197" i="65"/>
  <c r="N197" i="65"/>
  <c r="M197" i="65"/>
  <c r="L197" i="65"/>
  <c r="L199" i="65" s="1"/>
  <c r="K197" i="65"/>
  <c r="K199" i="65" s="1"/>
  <c r="J197" i="65"/>
  <c r="J199" i="65" s="1"/>
  <c r="I197" i="65"/>
  <c r="I199" i="65" s="1"/>
  <c r="H197" i="65"/>
  <c r="H199" i="65" s="1"/>
  <c r="G197" i="65"/>
  <c r="P196" i="65"/>
  <c r="O196" i="65"/>
  <c r="N196" i="65"/>
  <c r="M196" i="65"/>
  <c r="L196" i="65"/>
  <c r="K196" i="65"/>
  <c r="J196" i="65"/>
  <c r="J198" i="65" s="1"/>
  <c r="I196" i="65"/>
  <c r="I198" i="65" s="1"/>
  <c r="H196" i="65"/>
  <c r="H198" i="65" s="1"/>
  <c r="G196" i="65"/>
  <c r="Q186" i="65"/>
  <c r="P186" i="65"/>
  <c r="D186" i="65"/>
  <c r="G185" i="65"/>
  <c r="M224" i="65" s="1"/>
  <c r="D185" i="65"/>
  <c r="M182" i="65"/>
  <c r="K182" i="65"/>
  <c r="I182" i="65"/>
  <c r="H182" i="65"/>
  <c r="P181" i="65"/>
  <c r="P182" i="65" s="1"/>
  <c r="O181" i="65"/>
  <c r="O182" i="65" s="1"/>
  <c r="N181" i="65"/>
  <c r="N182" i="65" s="1"/>
  <c r="M181" i="65"/>
  <c r="L181" i="65"/>
  <c r="K181" i="65"/>
  <c r="L182" i="65" s="1"/>
  <c r="J181" i="65"/>
  <c r="I181" i="65"/>
  <c r="J182" i="65" s="1"/>
  <c r="H181" i="65"/>
  <c r="G181" i="65"/>
  <c r="J180" i="65"/>
  <c r="I180" i="65"/>
  <c r="H180" i="65"/>
  <c r="P179" i="65"/>
  <c r="O179" i="65"/>
  <c r="H179" i="65"/>
  <c r="P178" i="65"/>
  <c r="P180" i="65" s="1"/>
  <c r="O178" i="65"/>
  <c r="O180" i="65" s="1"/>
  <c r="N178" i="65"/>
  <c r="N180" i="65" s="1"/>
  <c r="M178" i="65"/>
  <c r="M180" i="65" s="1"/>
  <c r="L178" i="65"/>
  <c r="L180" i="65" s="1"/>
  <c r="K178" i="65"/>
  <c r="K180" i="65" s="1"/>
  <c r="J178" i="65"/>
  <c r="I178" i="65"/>
  <c r="H178" i="65"/>
  <c r="G178" i="65"/>
  <c r="P177" i="65"/>
  <c r="O177" i="65"/>
  <c r="N177" i="65"/>
  <c r="N179" i="65" s="1"/>
  <c r="M177" i="65"/>
  <c r="M179" i="65" s="1"/>
  <c r="L177" i="65"/>
  <c r="L179" i="65" s="1"/>
  <c r="K177" i="65"/>
  <c r="K179" i="65" s="1"/>
  <c r="J177" i="65"/>
  <c r="J179" i="65" s="1"/>
  <c r="I177" i="65"/>
  <c r="I179" i="65" s="1"/>
  <c r="H177" i="65"/>
  <c r="G177" i="65"/>
  <c r="Q167" i="65"/>
  <c r="G166" i="65"/>
  <c r="P167" i="65" s="1"/>
  <c r="D166" i="65"/>
  <c r="O163" i="65"/>
  <c r="M163" i="65"/>
  <c r="L163" i="65"/>
  <c r="P162" i="65"/>
  <c r="O162" i="65"/>
  <c r="P163" i="65" s="1"/>
  <c r="N162" i="65"/>
  <c r="M162" i="65"/>
  <c r="N163" i="65" s="1"/>
  <c r="L162" i="65"/>
  <c r="K162" i="65"/>
  <c r="K163" i="65" s="1"/>
  <c r="J162" i="65"/>
  <c r="J163" i="65" s="1"/>
  <c r="I162" i="65"/>
  <c r="H162" i="65"/>
  <c r="I163" i="65" s="1"/>
  <c r="G162" i="65"/>
  <c r="N161" i="65"/>
  <c r="M161" i="65"/>
  <c r="L161" i="65"/>
  <c r="K161" i="65"/>
  <c r="J161" i="65"/>
  <c r="I161" i="65"/>
  <c r="L160" i="65"/>
  <c r="K160" i="65"/>
  <c r="J160" i="65"/>
  <c r="I160" i="65"/>
  <c r="H160" i="65"/>
  <c r="P159" i="65"/>
  <c r="P161" i="65" s="1"/>
  <c r="O159" i="65"/>
  <c r="O161" i="65" s="1"/>
  <c r="N159" i="65"/>
  <c r="M159" i="65"/>
  <c r="L159" i="65"/>
  <c r="K159" i="65"/>
  <c r="J159" i="65"/>
  <c r="I159" i="65"/>
  <c r="H159" i="65"/>
  <c r="H161" i="65" s="1"/>
  <c r="G159" i="65"/>
  <c r="P158" i="65"/>
  <c r="P160" i="65" s="1"/>
  <c r="O158" i="65"/>
  <c r="O160" i="65" s="1"/>
  <c r="N158" i="65"/>
  <c r="N160" i="65" s="1"/>
  <c r="M158" i="65"/>
  <c r="M160" i="65" s="1"/>
  <c r="L158" i="65"/>
  <c r="K158" i="65"/>
  <c r="J158" i="65"/>
  <c r="I158" i="65"/>
  <c r="H158" i="65"/>
  <c r="G158" i="65"/>
  <c r="I152" i="65"/>
  <c r="G152" i="65" s="1"/>
  <c r="H152" i="65"/>
  <c r="Q148" i="65"/>
  <c r="P147" i="65"/>
  <c r="G147" i="65"/>
  <c r="K224" i="65" s="1"/>
  <c r="D147" i="65"/>
  <c r="P144" i="65"/>
  <c r="I144" i="65"/>
  <c r="P143" i="65"/>
  <c r="O143" i="65"/>
  <c r="O144" i="65" s="1"/>
  <c r="N143" i="65"/>
  <c r="N144" i="65" s="1"/>
  <c r="M143" i="65"/>
  <c r="M144" i="65" s="1"/>
  <c r="L143" i="65"/>
  <c r="L144" i="65" s="1"/>
  <c r="K143" i="65"/>
  <c r="K144" i="65" s="1"/>
  <c r="J143" i="65"/>
  <c r="J144" i="65" s="1"/>
  <c r="I143" i="65"/>
  <c r="H143" i="65"/>
  <c r="G143" i="65"/>
  <c r="H144" i="65" s="1"/>
  <c r="P142" i="65"/>
  <c r="O142" i="65"/>
  <c r="N142" i="65"/>
  <c r="M142" i="65"/>
  <c r="P141" i="65"/>
  <c r="O141" i="65"/>
  <c r="N141" i="65"/>
  <c r="M141" i="65"/>
  <c r="L141" i="65"/>
  <c r="K141" i="65"/>
  <c r="P140" i="65"/>
  <c r="O140" i="65"/>
  <c r="N140" i="65"/>
  <c r="M140" i="65"/>
  <c r="L140" i="65"/>
  <c r="L142" i="65" s="1"/>
  <c r="K140" i="65"/>
  <c r="K142" i="65" s="1"/>
  <c r="J140" i="65"/>
  <c r="J142" i="65" s="1"/>
  <c r="I140" i="65"/>
  <c r="I142" i="65" s="1"/>
  <c r="H140" i="65"/>
  <c r="H142" i="65" s="1"/>
  <c r="G140" i="65"/>
  <c r="P139" i="65"/>
  <c r="O139" i="65"/>
  <c r="N139" i="65"/>
  <c r="M139" i="65"/>
  <c r="L139" i="65"/>
  <c r="K139" i="65"/>
  <c r="J139" i="65"/>
  <c r="J141" i="65" s="1"/>
  <c r="I139" i="65"/>
  <c r="I141" i="65" s="1"/>
  <c r="H139" i="65"/>
  <c r="H141" i="65" s="1"/>
  <c r="G139" i="65"/>
  <c r="Q129" i="65"/>
  <c r="P129" i="65"/>
  <c r="D129" i="65"/>
  <c r="G128" i="65"/>
  <c r="P128" i="65" s="1"/>
  <c r="D128" i="65"/>
  <c r="M125" i="65"/>
  <c r="K125" i="65"/>
  <c r="I125" i="65"/>
  <c r="H125" i="65"/>
  <c r="P124" i="65"/>
  <c r="P125" i="65" s="1"/>
  <c r="O124" i="65"/>
  <c r="N124" i="65"/>
  <c r="O125" i="65" s="1"/>
  <c r="M124" i="65"/>
  <c r="L124" i="65"/>
  <c r="K124" i="65"/>
  <c r="L125" i="65" s="1"/>
  <c r="J124" i="65"/>
  <c r="I124" i="65"/>
  <c r="J125" i="65" s="1"/>
  <c r="H124" i="65"/>
  <c r="G124" i="65"/>
  <c r="J123" i="65"/>
  <c r="I123" i="65"/>
  <c r="H123" i="65"/>
  <c r="P122" i="65"/>
  <c r="O122" i="65"/>
  <c r="H122" i="65"/>
  <c r="P121" i="65"/>
  <c r="P123" i="65" s="1"/>
  <c r="O121" i="65"/>
  <c r="O123" i="65" s="1"/>
  <c r="N121" i="65"/>
  <c r="N123" i="65" s="1"/>
  <c r="M121" i="65"/>
  <c r="M123" i="65" s="1"/>
  <c r="L121" i="65"/>
  <c r="L123" i="65" s="1"/>
  <c r="K121" i="65"/>
  <c r="K123" i="65" s="1"/>
  <c r="J121" i="65"/>
  <c r="I121" i="65"/>
  <c r="H121" i="65"/>
  <c r="G121" i="65"/>
  <c r="P120" i="65"/>
  <c r="O120" i="65"/>
  <c r="N120" i="65"/>
  <c r="N122" i="65" s="1"/>
  <c r="M120" i="65"/>
  <c r="M122" i="65" s="1"/>
  <c r="L120" i="65"/>
  <c r="L122" i="65" s="1"/>
  <c r="K120" i="65"/>
  <c r="K122" i="65" s="1"/>
  <c r="J120" i="65"/>
  <c r="J122" i="65" s="1"/>
  <c r="I120" i="65"/>
  <c r="I122" i="65" s="1"/>
  <c r="H120" i="65"/>
  <c r="G120" i="65"/>
  <c r="Q110" i="65"/>
  <c r="G109" i="65"/>
  <c r="P110" i="65" s="1"/>
  <c r="D109" i="65"/>
  <c r="O106" i="65"/>
  <c r="M106" i="65"/>
  <c r="L106" i="65"/>
  <c r="P105" i="65"/>
  <c r="O105" i="65"/>
  <c r="P106" i="65" s="1"/>
  <c r="N105" i="65"/>
  <c r="M105" i="65"/>
  <c r="N106" i="65" s="1"/>
  <c r="L105" i="65"/>
  <c r="K105" i="65"/>
  <c r="K106" i="65" s="1"/>
  <c r="J105" i="65"/>
  <c r="J106" i="65" s="1"/>
  <c r="I105" i="65"/>
  <c r="I106" i="65" s="1"/>
  <c r="H105" i="65"/>
  <c r="H106" i="65" s="1"/>
  <c r="G105" i="65"/>
  <c r="N104" i="65"/>
  <c r="M104" i="65"/>
  <c r="L104" i="65"/>
  <c r="J104" i="65"/>
  <c r="I104" i="65"/>
  <c r="L103" i="65"/>
  <c r="K103" i="65"/>
  <c r="J103" i="65"/>
  <c r="I103" i="65"/>
  <c r="H103" i="65"/>
  <c r="P102" i="65"/>
  <c r="P104" i="65" s="1"/>
  <c r="O102" i="65"/>
  <c r="O104" i="65" s="1"/>
  <c r="N102" i="65"/>
  <c r="M102" i="65"/>
  <c r="L102" i="65"/>
  <c r="K102" i="65"/>
  <c r="J102" i="65"/>
  <c r="K104" i="65" s="1"/>
  <c r="I102" i="65"/>
  <c r="H102" i="65"/>
  <c r="H104" i="65" s="1"/>
  <c r="G102" i="65"/>
  <c r="P101" i="65"/>
  <c r="P103" i="65" s="1"/>
  <c r="O101" i="65"/>
  <c r="O103" i="65" s="1"/>
  <c r="N101" i="65"/>
  <c r="N103" i="65" s="1"/>
  <c r="M101" i="65"/>
  <c r="M103" i="65" s="1"/>
  <c r="L101" i="65"/>
  <c r="K101" i="65"/>
  <c r="J101" i="65"/>
  <c r="I101" i="65"/>
  <c r="H101" i="65"/>
  <c r="G101" i="65"/>
  <c r="I95" i="65"/>
  <c r="G95" i="65" s="1"/>
  <c r="H95" i="65"/>
  <c r="Q91" i="65"/>
  <c r="P90" i="65"/>
  <c r="G90" i="65"/>
  <c r="P91" i="65" s="1"/>
  <c r="D90" i="65"/>
  <c r="P78" i="65"/>
  <c r="P79" i="65" s="1"/>
  <c r="P77" i="65"/>
  <c r="O77" i="65"/>
  <c r="O76" i="65"/>
  <c r="N76" i="65"/>
  <c r="M76" i="65"/>
  <c r="P75" i="65"/>
  <c r="O75" i="65"/>
  <c r="N75" i="65"/>
  <c r="N77" i="65" s="1"/>
  <c r="M75" i="65"/>
  <c r="M77" i="65" s="1"/>
  <c r="L75" i="65"/>
  <c r="L77" i="65" s="1"/>
  <c r="K75" i="65"/>
  <c r="O74" i="65"/>
  <c r="N74" i="65"/>
  <c r="M74" i="65"/>
  <c r="L74" i="65"/>
  <c r="L76" i="65" s="1"/>
  <c r="K74" i="65"/>
  <c r="K76" i="65" s="1"/>
  <c r="J74" i="65"/>
  <c r="P73" i="65"/>
  <c r="O73" i="65"/>
  <c r="N73" i="65"/>
  <c r="N78" i="65" s="1"/>
  <c r="M73" i="65"/>
  <c r="L73" i="65"/>
  <c r="K73" i="65"/>
  <c r="J73" i="65"/>
  <c r="I73" i="65"/>
  <c r="H73" i="65"/>
  <c r="G73" i="65"/>
  <c r="P72" i="65"/>
  <c r="O72" i="65"/>
  <c r="N72" i="65"/>
  <c r="M72" i="65"/>
  <c r="L72" i="65"/>
  <c r="K72" i="65"/>
  <c r="J72" i="65"/>
  <c r="I72" i="65"/>
  <c r="H72" i="65"/>
  <c r="G72" i="65"/>
  <c r="P71" i="65"/>
  <c r="O71" i="65"/>
  <c r="N71" i="65"/>
  <c r="M71" i="65"/>
  <c r="L71" i="65"/>
  <c r="K71" i="65"/>
  <c r="J71" i="65"/>
  <c r="I71" i="65"/>
  <c r="H71" i="65"/>
  <c r="G71" i="65"/>
  <c r="P68" i="65"/>
  <c r="P70" i="65" s="1"/>
  <c r="O68" i="65"/>
  <c r="O78" i="65" s="1"/>
  <c r="O79" i="65" s="1"/>
  <c r="N68" i="65"/>
  <c r="M68" i="65"/>
  <c r="M78" i="65" s="1"/>
  <c r="L68" i="65"/>
  <c r="L78" i="65" s="1"/>
  <c r="K68" i="65"/>
  <c r="K78" i="65" s="1"/>
  <c r="K79" i="65" s="1"/>
  <c r="J68" i="65"/>
  <c r="J78" i="65" s="1"/>
  <c r="I68" i="65"/>
  <c r="I78" i="65" s="1"/>
  <c r="I79" i="65" s="1"/>
  <c r="H68" i="65"/>
  <c r="H78" i="65" s="1"/>
  <c r="G68" i="65"/>
  <c r="G70" i="65" s="1"/>
  <c r="P67" i="65"/>
  <c r="P74" i="65" s="1"/>
  <c r="P76" i="65" s="1"/>
  <c r="O67" i="65"/>
  <c r="O70" i="65" s="1"/>
  <c r="N67" i="65"/>
  <c r="N70" i="65" s="1"/>
  <c r="M67" i="65"/>
  <c r="M70" i="65" s="1"/>
  <c r="L67" i="65"/>
  <c r="L70" i="65" s="1"/>
  <c r="K67" i="65"/>
  <c r="J67" i="65"/>
  <c r="J75" i="65" s="1"/>
  <c r="I67" i="65"/>
  <c r="I74" i="65" s="1"/>
  <c r="I76" i="65" s="1"/>
  <c r="H67" i="65"/>
  <c r="H74" i="65" s="1"/>
  <c r="G67" i="65"/>
  <c r="G74" i="65" s="1"/>
  <c r="J45" i="65"/>
  <c r="I45" i="65"/>
  <c r="H45" i="65"/>
  <c r="G45" i="65"/>
  <c r="J44" i="65"/>
  <c r="I44" i="65"/>
  <c r="H44" i="65"/>
  <c r="G44" i="65"/>
  <c r="P43" i="65"/>
  <c r="I43" i="65"/>
  <c r="P42" i="65"/>
  <c r="O42" i="65"/>
  <c r="O43" i="65" s="1"/>
  <c r="N42" i="65"/>
  <c r="N43" i="65" s="1"/>
  <c r="M42" i="65"/>
  <c r="M43" i="65" s="1"/>
  <c r="L42" i="65"/>
  <c r="L43" i="65" s="1"/>
  <c r="K42" i="65"/>
  <c r="K43" i="65" s="1"/>
  <c r="J42" i="65"/>
  <c r="J43" i="65" s="1"/>
  <c r="I42" i="65"/>
  <c r="H42" i="65"/>
  <c r="G42" i="65"/>
  <c r="H43" i="65" s="1"/>
  <c r="P41" i="65"/>
  <c r="O41" i="65"/>
  <c r="N41" i="65"/>
  <c r="M41" i="65"/>
  <c r="P40" i="65"/>
  <c r="O40" i="65"/>
  <c r="N40" i="65"/>
  <c r="M40" i="65"/>
  <c r="L40" i="65"/>
  <c r="K40" i="65"/>
  <c r="P39" i="65"/>
  <c r="O39" i="65"/>
  <c r="N39" i="65"/>
  <c r="M39" i="65"/>
  <c r="L39" i="65"/>
  <c r="L41" i="65" s="1"/>
  <c r="K39" i="65"/>
  <c r="K41" i="65" s="1"/>
  <c r="J39" i="65"/>
  <c r="J41" i="65" s="1"/>
  <c r="I39" i="65"/>
  <c r="I41" i="65" s="1"/>
  <c r="H39" i="65"/>
  <c r="H41" i="65" s="1"/>
  <c r="G39" i="65"/>
  <c r="P38" i="65"/>
  <c r="O38" i="65"/>
  <c r="N38" i="65"/>
  <c r="M38" i="65"/>
  <c r="L38" i="65"/>
  <c r="K38" i="65"/>
  <c r="J38" i="65"/>
  <c r="J40" i="65" s="1"/>
  <c r="I38" i="65"/>
  <c r="I40" i="65" s="1"/>
  <c r="H38" i="65"/>
  <c r="H40" i="65" s="1"/>
  <c r="G38" i="65"/>
  <c r="P33" i="65"/>
  <c r="P44" i="65" s="1"/>
  <c r="O33" i="65"/>
  <c r="O44" i="65" s="1"/>
  <c r="N33" i="65"/>
  <c r="N44" i="65" s="1"/>
  <c r="M33" i="65"/>
  <c r="M44" i="65" s="1"/>
  <c r="L33" i="65"/>
  <c r="L44" i="65" s="1"/>
  <c r="K33" i="65"/>
  <c r="K44" i="65" s="1"/>
  <c r="J33" i="65"/>
  <c r="I33" i="65"/>
  <c r="H33" i="65"/>
  <c r="G33" i="65"/>
  <c r="B26" i="65"/>
  <c r="I24" i="65"/>
  <c r="H24" i="65"/>
  <c r="G24" i="65"/>
  <c r="D16" i="65"/>
  <c r="B15" i="65"/>
  <c r="E13" i="65"/>
  <c r="O167" i="65" s="1"/>
  <c r="P12" i="65"/>
  <c r="O12" i="65"/>
  <c r="O13" i="65" s="1"/>
  <c r="N12" i="65"/>
  <c r="M12" i="65"/>
  <c r="M13" i="65" s="1"/>
  <c r="L12" i="65"/>
  <c r="K12" i="65"/>
  <c r="J12" i="65"/>
  <c r="I12" i="65"/>
  <c r="I190" i="65" s="1"/>
  <c r="H12" i="65"/>
  <c r="G12" i="65"/>
  <c r="E8" i="64"/>
  <c r="K224" i="64"/>
  <c r="J223" i="64"/>
  <c r="I223" i="64"/>
  <c r="K222" i="64"/>
  <c r="H222" i="64"/>
  <c r="G219" i="64"/>
  <c r="G217" i="64"/>
  <c r="P201" i="64"/>
  <c r="K201" i="64"/>
  <c r="I201" i="64"/>
  <c r="P200" i="64"/>
  <c r="O200" i="64"/>
  <c r="O201" i="64" s="1"/>
  <c r="N200" i="64"/>
  <c r="N201" i="64" s="1"/>
  <c r="M200" i="64"/>
  <c r="L200" i="64"/>
  <c r="M201" i="64" s="1"/>
  <c r="K200" i="64"/>
  <c r="J200" i="64"/>
  <c r="J201" i="64" s="1"/>
  <c r="I200" i="64"/>
  <c r="H200" i="64"/>
  <c r="H201" i="64" s="1"/>
  <c r="G200" i="64"/>
  <c r="N199" i="64"/>
  <c r="M199" i="64"/>
  <c r="P198" i="64"/>
  <c r="L198" i="64"/>
  <c r="K198" i="64"/>
  <c r="P197" i="64"/>
  <c r="P199" i="64" s="1"/>
  <c r="O197" i="64"/>
  <c r="O199" i="64" s="1"/>
  <c r="N197" i="64"/>
  <c r="M197" i="64"/>
  <c r="L197" i="64"/>
  <c r="L199" i="64" s="1"/>
  <c r="K197" i="64"/>
  <c r="J197" i="64"/>
  <c r="K199" i="64" s="1"/>
  <c r="I197" i="64"/>
  <c r="I199" i="64" s="1"/>
  <c r="H197" i="64"/>
  <c r="G197" i="64"/>
  <c r="H199" i="64" s="1"/>
  <c r="P196" i="64"/>
  <c r="O196" i="64"/>
  <c r="O198" i="64" s="1"/>
  <c r="N196" i="64"/>
  <c r="N198" i="64" s="1"/>
  <c r="M196" i="64"/>
  <c r="M198" i="64" s="1"/>
  <c r="L196" i="64"/>
  <c r="K196" i="64"/>
  <c r="J196" i="64"/>
  <c r="I196" i="64"/>
  <c r="J198" i="64" s="1"/>
  <c r="H196" i="64"/>
  <c r="H198" i="64" s="1"/>
  <c r="G196" i="64"/>
  <c r="Q186" i="64"/>
  <c r="D186" i="64"/>
  <c r="G185" i="64"/>
  <c r="M224" i="64" s="1"/>
  <c r="D185" i="64"/>
  <c r="O182" i="64"/>
  <c r="M182" i="64"/>
  <c r="I182" i="64"/>
  <c r="H182" i="64"/>
  <c r="P181" i="64"/>
  <c r="P182" i="64" s="1"/>
  <c r="O181" i="64"/>
  <c r="N181" i="64"/>
  <c r="M181" i="64"/>
  <c r="N182" i="64" s="1"/>
  <c r="L181" i="64"/>
  <c r="L182" i="64" s="1"/>
  <c r="K181" i="64"/>
  <c r="K182" i="64" s="1"/>
  <c r="J181" i="64"/>
  <c r="J182" i="64" s="1"/>
  <c r="I181" i="64"/>
  <c r="H181" i="64"/>
  <c r="G181" i="64"/>
  <c r="J180" i="64"/>
  <c r="P179" i="64"/>
  <c r="O179" i="64"/>
  <c r="I179" i="64"/>
  <c r="H179" i="64"/>
  <c r="P178" i="64"/>
  <c r="P180" i="64" s="1"/>
  <c r="O178" i="64"/>
  <c r="N178" i="64"/>
  <c r="O180" i="64" s="1"/>
  <c r="M178" i="64"/>
  <c r="M180" i="64" s="1"/>
  <c r="L178" i="64"/>
  <c r="K178" i="64"/>
  <c r="L180" i="64" s="1"/>
  <c r="J178" i="64"/>
  <c r="I178" i="64"/>
  <c r="I180" i="64" s="1"/>
  <c r="H178" i="64"/>
  <c r="H180" i="64" s="1"/>
  <c r="G178" i="64"/>
  <c r="P177" i="64"/>
  <c r="O177" i="64"/>
  <c r="N177" i="64"/>
  <c r="M177" i="64"/>
  <c r="N179" i="64" s="1"/>
  <c r="L177" i="64"/>
  <c r="L179" i="64" s="1"/>
  <c r="K177" i="64"/>
  <c r="J177" i="64"/>
  <c r="K179" i="64" s="1"/>
  <c r="I177" i="64"/>
  <c r="H177" i="64"/>
  <c r="G177" i="64"/>
  <c r="Q167" i="64"/>
  <c r="P166" i="64"/>
  <c r="G166" i="64"/>
  <c r="P167" i="64" s="1"/>
  <c r="D166" i="64"/>
  <c r="M163" i="64"/>
  <c r="L163" i="64"/>
  <c r="P162" i="64"/>
  <c r="P163" i="64" s="1"/>
  <c r="O162" i="64"/>
  <c r="O163" i="64" s="1"/>
  <c r="N162" i="64"/>
  <c r="N163" i="64" s="1"/>
  <c r="M162" i="64"/>
  <c r="L162" i="64"/>
  <c r="K162" i="64"/>
  <c r="K163" i="64" s="1"/>
  <c r="J162" i="64"/>
  <c r="J163" i="64" s="1"/>
  <c r="I162" i="64"/>
  <c r="H162" i="64"/>
  <c r="I163" i="64" s="1"/>
  <c r="G162" i="64"/>
  <c r="N161" i="64"/>
  <c r="J161" i="64"/>
  <c r="I161" i="64"/>
  <c r="M160" i="64"/>
  <c r="L160" i="64"/>
  <c r="H160" i="64"/>
  <c r="P159" i="64"/>
  <c r="O159" i="64"/>
  <c r="P161" i="64" s="1"/>
  <c r="N159" i="64"/>
  <c r="M159" i="64"/>
  <c r="M161" i="64" s="1"/>
  <c r="L159" i="64"/>
  <c r="L161" i="64" s="1"/>
  <c r="K159" i="64"/>
  <c r="K161" i="64" s="1"/>
  <c r="J159" i="64"/>
  <c r="I159" i="64"/>
  <c r="H159" i="64"/>
  <c r="H161" i="64" s="1"/>
  <c r="G159" i="64"/>
  <c r="P158" i="64"/>
  <c r="P160" i="64" s="1"/>
  <c r="O158" i="64"/>
  <c r="N158" i="64"/>
  <c r="O160" i="64" s="1"/>
  <c r="M158" i="64"/>
  <c r="L158" i="64"/>
  <c r="K158" i="64"/>
  <c r="K160" i="64" s="1"/>
  <c r="J158" i="64"/>
  <c r="J160" i="64" s="1"/>
  <c r="I158" i="64"/>
  <c r="I160" i="64" s="1"/>
  <c r="H158" i="64"/>
  <c r="G158" i="64"/>
  <c r="I152" i="64"/>
  <c r="G152" i="64" s="1"/>
  <c r="H152" i="64"/>
  <c r="Q148" i="64"/>
  <c r="P148" i="64"/>
  <c r="P147" i="64"/>
  <c r="G147" i="64"/>
  <c r="K223" i="64" s="1"/>
  <c r="D147" i="64"/>
  <c r="P144" i="64"/>
  <c r="K144" i="64"/>
  <c r="I144" i="64"/>
  <c r="P143" i="64"/>
  <c r="O143" i="64"/>
  <c r="O144" i="64" s="1"/>
  <c r="N143" i="64"/>
  <c r="N144" i="64" s="1"/>
  <c r="M143" i="64"/>
  <c r="L143" i="64"/>
  <c r="M144" i="64" s="1"/>
  <c r="K143" i="64"/>
  <c r="J143" i="64"/>
  <c r="I143" i="64"/>
  <c r="J144" i="64" s="1"/>
  <c r="H143" i="64"/>
  <c r="H144" i="64" s="1"/>
  <c r="G143" i="64"/>
  <c r="N142" i="64"/>
  <c r="M142" i="64"/>
  <c r="H142" i="64"/>
  <c r="P141" i="64"/>
  <c r="L141" i="64"/>
  <c r="K141" i="64"/>
  <c r="P140" i="64"/>
  <c r="P142" i="64" s="1"/>
  <c r="O140" i="64"/>
  <c r="O142" i="64" s="1"/>
  <c r="N140" i="64"/>
  <c r="M140" i="64"/>
  <c r="L140" i="64"/>
  <c r="L142" i="64" s="1"/>
  <c r="K140" i="64"/>
  <c r="J140" i="64"/>
  <c r="K142" i="64" s="1"/>
  <c r="I140" i="64"/>
  <c r="I142" i="64" s="1"/>
  <c r="H140" i="64"/>
  <c r="G140" i="64"/>
  <c r="P139" i="64"/>
  <c r="O139" i="64"/>
  <c r="O141" i="64" s="1"/>
  <c r="N139" i="64"/>
  <c r="N141" i="64" s="1"/>
  <c r="M139" i="64"/>
  <c r="M141" i="64" s="1"/>
  <c r="L139" i="64"/>
  <c r="K139" i="64"/>
  <c r="J139" i="64"/>
  <c r="I139" i="64"/>
  <c r="J141" i="64" s="1"/>
  <c r="H139" i="64"/>
  <c r="H141" i="64" s="1"/>
  <c r="G139" i="64"/>
  <c r="Q129" i="64"/>
  <c r="D129" i="64"/>
  <c r="G128" i="64"/>
  <c r="P128" i="64" s="1"/>
  <c r="D128" i="64"/>
  <c r="O125" i="64"/>
  <c r="M125" i="64"/>
  <c r="I125" i="64"/>
  <c r="H125" i="64"/>
  <c r="P124" i="64"/>
  <c r="P125" i="64" s="1"/>
  <c r="O124" i="64"/>
  <c r="N124" i="64"/>
  <c r="M124" i="64"/>
  <c r="N125" i="64" s="1"/>
  <c r="L124" i="64"/>
  <c r="L125" i="64" s="1"/>
  <c r="K124" i="64"/>
  <c r="K125" i="64" s="1"/>
  <c r="J124" i="64"/>
  <c r="J125" i="64" s="1"/>
  <c r="I124" i="64"/>
  <c r="H124" i="64"/>
  <c r="G124" i="64"/>
  <c r="L123" i="64"/>
  <c r="J123" i="64"/>
  <c r="P122" i="64"/>
  <c r="O122" i="64"/>
  <c r="J122" i="64"/>
  <c r="I122" i="64"/>
  <c r="H122" i="64"/>
  <c r="P121" i="64"/>
  <c r="P123" i="64" s="1"/>
  <c r="O121" i="64"/>
  <c r="N121" i="64"/>
  <c r="O123" i="64" s="1"/>
  <c r="M121" i="64"/>
  <c r="M123" i="64" s="1"/>
  <c r="L121" i="64"/>
  <c r="K121" i="64"/>
  <c r="K123" i="64" s="1"/>
  <c r="J121" i="64"/>
  <c r="I121" i="64"/>
  <c r="I123" i="64" s="1"/>
  <c r="H121" i="64"/>
  <c r="H123" i="64" s="1"/>
  <c r="G121" i="64"/>
  <c r="P120" i="64"/>
  <c r="O120" i="64"/>
  <c r="N120" i="64"/>
  <c r="M120" i="64"/>
  <c r="N122" i="64" s="1"/>
  <c r="L120" i="64"/>
  <c r="L122" i="64" s="1"/>
  <c r="K120" i="64"/>
  <c r="J120" i="64"/>
  <c r="K122" i="64" s="1"/>
  <c r="I120" i="64"/>
  <c r="H120" i="64"/>
  <c r="G120" i="64"/>
  <c r="P114" i="64"/>
  <c r="I114" i="64"/>
  <c r="O114" i="64" s="1"/>
  <c r="Q110" i="64"/>
  <c r="P109" i="64"/>
  <c r="G109" i="64"/>
  <c r="P110" i="64" s="1"/>
  <c r="D109" i="64"/>
  <c r="M106" i="64"/>
  <c r="L106" i="64"/>
  <c r="P105" i="64"/>
  <c r="P106" i="64" s="1"/>
  <c r="O105" i="64"/>
  <c r="O106" i="64" s="1"/>
  <c r="N105" i="64"/>
  <c r="N106" i="64" s="1"/>
  <c r="M105" i="64"/>
  <c r="L105" i="64"/>
  <c r="K105" i="64"/>
  <c r="K106" i="64" s="1"/>
  <c r="J105" i="64"/>
  <c r="J106" i="64" s="1"/>
  <c r="I105" i="64"/>
  <c r="H105" i="64"/>
  <c r="I106" i="64" s="1"/>
  <c r="G105" i="64"/>
  <c r="P104" i="64"/>
  <c r="N104" i="64"/>
  <c r="J104" i="64"/>
  <c r="I104" i="64"/>
  <c r="N103" i="64"/>
  <c r="M103" i="64"/>
  <c r="H103" i="64"/>
  <c r="P102" i="64"/>
  <c r="O102" i="64"/>
  <c r="O104" i="64" s="1"/>
  <c r="N102" i="64"/>
  <c r="M102" i="64"/>
  <c r="M104" i="64" s="1"/>
  <c r="L102" i="64"/>
  <c r="L104" i="64" s="1"/>
  <c r="K102" i="64"/>
  <c r="K104" i="64" s="1"/>
  <c r="J102" i="64"/>
  <c r="I102" i="64"/>
  <c r="H102" i="64"/>
  <c r="H104" i="64" s="1"/>
  <c r="G102" i="64"/>
  <c r="P101" i="64"/>
  <c r="P103" i="64" s="1"/>
  <c r="O101" i="64"/>
  <c r="N101" i="64"/>
  <c r="O103" i="64" s="1"/>
  <c r="M101" i="64"/>
  <c r="L101" i="64"/>
  <c r="K101" i="64"/>
  <c r="L103" i="64" s="1"/>
  <c r="J101" i="64"/>
  <c r="J103" i="64" s="1"/>
  <c r="I101" i="64"/>
  <c r="I103" i="64" s="1"/>
  <c r="H101" i="64"/>
  <c r="G101" i="64"/>
  <c r="I95" i="64"/>
  <c r="G95" i="64" s="1"/>
  <c r="H95" i="64"/>
  <c r="Q91" i="64"/>
  <c r="H223" i="64" s="1"/>
  <c r="P91" i="64"/>
  <c r="P90" i="64"/>
  <c r="G90" i="64"/>
  <c r="D90" i="64"/>
  <c r="P78" i="64"/>
  <c r="H78" i="64"/>
  <c r="P75" i="64"/>
  <c r="L75" i="64"/>
  <c r="L77" i="64" s="1"/>
  <c r="K75" i="64"/>
  <c r="G75" i="64"/>
  <c r="P74" i="64"/>
  <c r="P76" i="64" s="1"/>
  <c r="O74" i="64"/>
  <c r="O76" i="64" s="1"/>
  <c r="K74" i="64"/>
  <c r="K76" i="64" s="1"/>
  <c r="J74" i="64"/>
  <c r="P73" i="64"/>
  <c r="O73" i="64"/>
  <c r="N73" i="64"/>
  <c r="N78" i="64" s="1"/>
  <c r="M73" i="64"/>
  <c r="L73" i="64"/>
  <c r="K73" i="64"/>
  <c r="J73" i="64"/>
  <c r="J78" i="64" s="1"/>
  <c r="I73" i="64"/>
  <c r="I78" i="64" s="1"/>
  <c r="I79" i="64" s="1"/>
  <c r="H73" i="64"/>
  <c r="G73" i="64"/>
  <c r="P72" i="64"/>
  <c r="O72" i="64"/>
  <c r="N72" i="64"/>
  <c r="M72" i="64"/>
  <c r="L72" i="64"/>
  <c r="K72" i="64"/>
  <c r="J72" i="64"/>
  <c r="I72" i="64"/>
  <c r="I75" i="64" s="1"/>
  <c r="H72" i="64"/>
  <c r="G72" i="64"/>
  <c r="P71" i="64"/>
  <c r="O71" i="64"/>
  <c r="N71" i="64"/>
  <c r="M71" i="64"/>
  <c r="L71" i="64"/>
  <c r="K71" i="64"/>
  <c r="J71" i="64"/>
  <c r="I71" i="64"/>
  <c r="H71" i="64"/>
  <c r="H74" i="64" s="1"/>
  <c r="G71" i="64"/>
  <c r="G74" i="64" s="1"/>
  <c r="P68" i="64"/>
  <c r="P70" i="64" s="1"/>
  <c r="O68" i="64"/>
  <c r="O78" i="64" s="1"/>
  <c r="O79" i="64" s="1"/>
  <c r="N68" i="64"/>
  <c r="N70" i="64" s="1"/>
  <c r="M68" i="64"/>
  <c r="M78" i="64" s="1"/>
  <c r="L68" i="64"/>
  <c r="L78" i="64" s="1"/>
  <c r="L79" i="64" s="1"/>
  <c r="K68" i="64"/>
  <c r="K78" i="64" s="1"/>
  <c r="K79" i="64" s="1"/>
  <c r="J68" i="64"/>
  <c r="I68" i="64"/>
  <c r="H68" i="64"/>
  <c r="G68" i="64"/>
  <c r="G78" i="64" s="1"/>
  <c r="P67" i="64"/>
  <c r="O67" i="64"/>
  <c r="O70" i="64" s="1"/>
  <c r="N67" i="64"/>
  <c r="N74" i="64" s="1"/>
  <c r="M67" i="64"/>
  <c r="M74" i="64" s="1"/>
  <c r="L67" i="64"/>
  <c r="L70" i="64" s="1"/>
  <c r="K67" i="64"/>
  <c r="J67" i="64"/>
  <c r="J75" i="64" s="1"/>
  <c r="J77" i="64" s="1"/>
  <c r="I67" i="64"/>
  <c r="I74" i="64" s="1"/>
  <c r="I76" i="64" s="1"/>
  <c r="H67" i="64"/>
  <c r="H75" i="64" s="1"/>
  <c r="H77" i="64" s="1"/>
  <c r="G67" i="64"/>
  <c r="N45" i="64"/>
  <c r="M45" i="64"/>
  <c r="J45" i="64"/>
  <c r="G45" i="64"/>
  <c r="O44" i="64"/>
  <c r="M44" i="64"/>
  <c r="J44" i="64"/>
  <c r="P43" i="64"/>
  <c r="K43" i="64"/>
  <c r="I43" i="64"/>
  <c r="P42" i="64"/>
  <c r="O42" i="64"/>
  <c r="O43" i="64" s="1"/>
  <c r="N42" i="64"/>
  <c r="N43" i="64" s="1"/>
  <c r="M42" i="64"/>
  <c r="L42" i="64"/>
  <c r="M43" i="64" s="1"/>
  <c r="K42" i="64"/>
  <c r="J42" i="64"/>
  <c r="I42" i="64"/>
  <c r="J43" i="64" s="1"/>
  <c r="H42" i="64"/>
  <c r="H43" i="64" s="1"/>
  <c r="G42" i="64"/>
  <c r="N41" i="64"/>
  <c r="M41" i="64"/>
  <c r="H41" i="64"/>
  <c r="P40" i="64"/>
  <c r="L40" i="64"/>
  <c r="K40" i="64"/>
  <c r="P39" i="64"/>
  <c r="P41" i="64" s="1"/>
  <c r="O39" i="64"/>
  <c r="O41" i="64" s="1"/>
  <c r="N39" i="64"/>
  <c r="M39" i="64"/>
  <c r="L39" i="64"/>
  <c r="L41" i="64" s="1"/>
  <c r="K39" i="64"/>
  <c r="J39" i="64"/>
  <c r="K41" i="64" s="1"/>
  <c r="I39" i="64"/>
  <c r="I41" i="64" s="1"/>
  <c r="H39" i="64"/>
  <c r="G39" i="64"/>
  <c r="P38" i="64"/>
  <c r="O38" i="64"/>
  <c r="O40" i="64" s="1"/>
  <c r="N38" i="64"/>
  <c r="N40" i="64" s="1"/>
  <c r="M38" i="64"/>
  <c r="M40" i="64" s="1"/>
  <c r="L38" i="64"/>
  <c r="K38" i="64"/>
  <c r="J38" i="64"/>
  <c r="I38" i="64"/>
  <c r="J40" i="64" s="1"/>
  <c r="H38" i="64"/>
  <c r="H40" i="64" s="1"/>
  <c r="G38" i="64"/>
  <c r="P33" i="64"/>
  <c r="P44" i="64" s="1"/>
  <c r="O33" i="64"/>
  <c r="O45" i="64" s="1"/>
  <c r="N33" i="64"/>
  <c r="N44" i="64" s="1"/>
  <c r="M33" i="64"/>
  <c r="L33" i="64"/>
  <c r="L44" i="64" s="1"/>
  <c r="K33" i="64"/>
  <c r="K44" i="64" s="1"/>
  <c r="J33" i="64"/>
  <c r="I33" i="64"/>
  <c r="I44" i="64" s="1"/>
  <c r="H33" i="64"/>
  <c r="H44" i="64" s="1"/>
  <c r="G33" i="64"/>
  <c r="G44" i="64" s="1"/>
  <c r="B26" i="64"/>
  <c r="I24" i="64"/>
  <c r="H24" i="64"/>
  <c r="G24" i="64"/>
  <c r="D16" i="64"/>
  <c r="B15" i="64"/>
  <c r="E13" i="64"/>
  <c r="O167" i="64" s="1"/>
  <c r="P12" i="64"/>
  <c r="O12" i="64"/>
  <c r="O13" i="64" s="1"/>
  <c r="N12" i="64"/>
  <c r="M12" i="64"/>
  <c r="L12" i="64"/>
  <c r="K12" i="64"/>
  <c r="J12" i="64"/>
  <c r="I12" i="64"/>
  <c r="I190" i="64" s="1"/>
  <c r="H12" i="64"/>
  <c r="G12" i="64"/>
  <c r="E8" i="63"/>
  <c r="K224" i="63"/>
  <c r="I224" i="63"/>
  <c r="J223" i="63"/>
  <c r="I223" i="63"/>
  <c r="L222" i="63"/>
  <c r="K222" i="63"/>
  <c r="I222" i="63"/>
  <c r="H222" i="63"/>
  <c r="G219" i="63"/>
  <c r="G217" i="63"/>
  <c r="P201" i="63"/>
  <c r="M201" i="63"/>
  <c r="P200" i="63"/>
  <c r="O200" i="63"/>
  <c r="O201" i="63" s="1"/>
  <c r="N200" i="63"/>
  <c r="N201" i="63" s="1"/>
  <c r="M200" i="63"/>
  <c r="L200" i="63"/>
  <c r="K200" i="63"/>
  <c r="L201" i="63" s="1"/>
  <c r="J200" i="63"/>
  <c r="J201" i="63" s="1"/>
  <c r="I200" i="63"/>
  <c r="I201" i="63" s="1"/>
  <c r="H200" i="63"/>
  <c r="G200" i="63"/>
  <c r="H201" i="63" s="1"/>
  <c r="N199" i="63"/>
  <c r="M199" i="63"/>
  <c r="H199" i="63"/>
  <c r="L198" i="63"/>
  <c r="K198" i="63"/>
  <c r="P197" i="63"/>
  <c r="P199" i="63" s="1"/>
  <c r="O197" i="63"/>
  <c r="O199" i="63" s="1"/>
  <c r="N197" i="63"/>
  <c r="M197" i="63"/>
  <c r="L197" i="63"/>
  <c r="L199" i="63" s="1"/>
  <c r="K197" i="63"/>
  <c r="J197" i="63"/>
  <c r="K199" i="63" s="1"/>
  <c r="I197" i="63"/>
  <c r="I199" i="63" s="1"/>
  <c r="H197" i="63"/>
  <c r="G197" i="63"/>
  <c r="P196" i="63"/>
  <c r="P198" i="63" s="1"/>
  <c r="O196" i="63"/>
  <c r="O198" i="63" s="1"/>
  <c r="N196" i="63"/>
  <c r="M196" i="63"/>
  <c r="N198" i="63" s="1"/>
  <c r="L196" i="63"/>
  <c r="K196" i="63"/>
  <c r="J196" i="63"/>
  <c r="J198" i="63" s="1"/>
  <c r="I196" i="63"/>
  <c r="I198" i="63" s="1"/>
  <c r="H196" i="63"/>
  <c r="H198" i="63" s="1"/>
  <c r="G196" i="63"/>
  <c r="M190" i="63"/>
  <c r="L190" i="63"/>
  <c r="I190" i="63"/>
  <c r="K190" i="63" s="1"/>
  <c r="G190" i="63"/>
  <c r="Q186" i="63"/>
  <c r="D186" i="63"/>
  <c r="G185" i="63"/>
  <c r="M224" i="63" s="1"/>
  <c r="D185" i="63"/>
  <c r="O182" i="63"/>
  <c r="I182" i="63"/>
  <c r="H182" i="63"/>
  <c r="P181" i="63"/>
  <c r="O181" i="63"/>
  <c r="P182" i="63" s="1"/>
  <c r="N181" i="63"/>
  <c r="N182" i="63" s="1"/>
  <c r="M181" i="63"/>
  <c r="M182" i="63" s="1"/>
  <c r="L181" i="63"/>
  <c r="K181" i="63"/>
  <c r="L182" i="63" s="1"/>
  <c r="J181" i="63"/>
  <c r="J182" i="63" s="1"/>
  <c r="I181" i="63"/>
  <c r="H181" i="63"/>
  <c r="G181" i="63"/>
  <c r="L180" i="63"/>
  <c r="P179" i="63"/>
  <c r="O179" i="63"/>
  <c r="K179" i="63"/>
  <c r="J179" i="63"/>
  <c r="P178" i="63"/>
  <c r="P180" i="63" s="1"/>
  <c r="O178" i="63"/>
  <c r="N178" i="63"/>
  <c r="O180" i="63" s="1"/>
  <c r="M178" i="63"/>
  <c r="M180" i="63" s="1"/>
  <c r="L178" i="63"/>
  <c r="K178" i="63"/>
  <c r="K180" i="63" s="1"/>
  <c r="J178" i="63"/>
  <c r="J180" i="63" s="1"/>
  <c r="I178" i="63"/>
  <c r="I180" i="63" s="1"/>
  <c r="H178" i="63"/>
  <c r="H180" i="63" s="1"/>
  <c r="G178" i="63"/>
  <c r="P177" i="63"/>
  <c r="O177" i="63"/>
  <c r="N177" i="63"/>
  <c r="N179" i="63" s="1"/>
  <c r="M177" i="63"/>
  <c r="M179" i="63" s="1"/>
  <c r="L177" i="63"/>
  <c r="L179" i="63" s="1"/>
  <c r="K177" i="63"/>
  <c r="J177" i="63"/>
  <c r="I177" i="63"/>
  <c r="I179" i="63" s="1"/>
  <c r="H177" i="63"/>
  <c r="H179" i="63" s="1"/>
  <c r="G177" i="63"/>
  <c r="P171" i="63"/>
  <c r="M171" i="63"/>
  <c r="L171" i="63"/>
  <c r="K171" i="63"/>
  <c r="I171" i="63"/>
  <c r="O171" i="63" s="1"/>
  <c r="D168" i="63"/>
  <c r="D172" i="63" s="1"/>
  <c r="Q167" i="63"/>
  <c r="D167" i="63"/>
  <c r="P166" i="63"/>
  <c r="G166" i="63"/>
  <c r="P167" i="63" s="1"/>
  <c r="D166" i="63"/>
  <c r="M163" i="63"/>
  <c r="L163" i="63"/>
  <c r="I163" i="63"/>
  <c r="P162" i="63"/>
  <c r="O162" i="63"/>
  <c r="P163" i="63" s="1"/>
  <c r="N162" i="63"/>
  <c r="N163" i="63" s="1"/>
  <c r="M162" i="63"/>
  <c r="L162" i="63"/>
  <c r="K162" i="63"/>
  <c r="K163" i="63" s="1"/>
  <c r="J162" i="63"/>
  <c r="J163" i="63" s="1"/>
  <c r="I162" i="63"/>
  <c r="H162" i="63"/>
  <c r="G162" i="63"/>
  <c r="H163" i="63" s="1"/>
  <c r="P161" i="63"/>
  <c r="J161" i="63"/>
  <c r="I161" i="63"/>
  <c r="O160" i="63"/>
  <c r="N160" i="63"/>
  <c r="H160" i="63"/>
  <c r="P159" i="63"/>
  <c r="O159" i="63"/>
  <c r="O161" i="63" s="1"/>
  <c r="N159" i="63"/>
  <c r="N161" i="63" s="1"/>
  <c r="M159" i="63"/>
  <c r="M161" i="63" s="1"/>
  <c r="L159" i="63"/>
  <c r="L161" i="63" s="1"/>
  <c r="K159" i="63"/>
  <c r="J159" i="63"/>
  <c r="K161" i="63" s="1"/>
  <c r="I159" i="63"/>
  <c r="H159" i="63"/>
  <c r="H161" i="63" s="1"/>
  <c r="G159" i="63"/>
  <c r="P158" i="63"/>
  <c r="P160" i="63" s="1"/>
  <c r="O158" i="63"/>
  <c r="N158" i="63"/>
  <c r="M158" i="63"/>
  <c r="M160" i="63" s="1"/>
  <c r="L158" i="63"/>
  <c r="L160" i="63" s="1"/>
  <c r="K158" i="63"/>
  <c r="K160" i="63" s="1"/>
  <c r="J158" i="63"/>
  <c r="I158" i="63"/>
  <c r="J160" i="63" s="1"/>
  <c r="H158" i="63"/>
  <c r="G158" i="63"/>
  <c r="I152" i="63"/>
  <c r="G152" i="63" s="1"/>
  <c r="H152" i="63"/>
  <c r="Q148" i="63"/>
  <c r="P148" i="63"/>
  <c r="P147" i="63"/>
  <c r="G147" i="63"/>
  <c r="K223" i="63" s="1"/>
  <c r="D147" i="63"/>
  <c r="P144" i="63"/>
  <c r="M144" i="63"/>
  <c r="K144" i="63"/>
  <c r="P143" i="63"/>
  <c r="O143" i="63"/>
  <c r="O144" i="63" s="1"/>
  <c r="N143" i="63"/>
  <c r="N144" i="63" s="1"/>
  <c r="M143" i="63"/>
  <c r="L143" i="63"/>
  <c r="K143" i="63"/>
  <c r="L144" i="63" s="1"/>
  <c r="J143" i="63"/>
  <c r="J144" i="63" s="1"/>
  <c r="I143" i="63"/>
  <c r="I144" i="63" s="1"/>
  <c r="H143" i="63"/>
  <c r="G143" i="63"/>
  <c r="H144" i="63" s="1"/>
  <c r="N142" i="63"/>
  <c r="M142" i="63"/>
  <c r="H142" i="63"/>
  <c r="L141" i="63"/>
  <c r="K141" i="63"/>
  <c r="P140" i="63"/>
  <c r="P142" i="63" s="1"/>
  <c r="O140" i="63"/>
  <c r="N140" i="63"/>
  <c r="O142" i="63" s="1"/>
  <c r="M140" i="63"/>
  <c r="L140" i="63"/>
  <c r="L142" i="63" s="1"/>
  <c r="K140" i="63"/>
  <c r="J140" i="63"/>
  <c r="K142" i="63" s="1"/>
  <c r="I140" i="63"/>
  <c r="I142" i="63" s="1"/>
  <c r="H140" i="63"/>
  <c r="G140" i="63"/>
  <c r="P139" i="63"/>
  <c r="P141" i="63" s="1"/>
  <c r="O139" i="63"/>
  <c r="O141" i="63" s="1"/>
  <c r="N139" i="63"/>
  <c r="M139" i="63"/>
  <c r="N141" i="63" s="1"/>
  <c r="L139" i="63"/>
  <c r="K139" i="63"/>
  <c r="J139" i="63"/>
  <c r="J141" i="63" s="1"/>
  <c r="I139" i="63"/>
  <c r="I141" i="63" s="1"/>
  <c r="H139" i="63"/>
  <c r="H141" i="63" s="1"/>
  <c r="G139" i="63"/>
  <c r="M133" i="63"/>
  <c r="L133" i="63"/>
  <c r="I133" i="63"/>
  <c r="K133" i="63" s="1"/>
  <c r="G133" i="63"/>
  <c r="Q129" i="63"/>
  <c r="D129" i="63"/>
  <c r="G128" i="63"/>
  <c r="P128" i="63" s="1"/>
  <c r="D128" i="63"/>
  <c r="O125" i="63"/>
  <c r="I125" i="63"/>
  <c r="H125" i="63"/>
  <c r="P124" i="63"/>
  <c r="O124" i="63"/>
  <c r="P125" i="63" s="1"/>
  <c r="N124" i="63"/>
  <c r="N125" i="63" s="1"/>
  <c r="M124" i="63"/>
  <c r="M125" i="63" s="1"/>
  <c r="L124" i="63"/>
  <c r="K124" i="63"/>
  <c r="L125" i="63" s="1"/>
  <c r="J124" i="63"/>
  <c r="J125" i="63" s="1"/>
  <c r="I124" i="63"/>
  <c r="H124" i="63"/>
  <c r="G124" i="63"/>
  <c r="L123" i="63"/>
  <c r="P122" i="63"/>
  <c r="O122" i="63"/>
  <c r="K122" i="63"/>
  <c r="J122" i="63"/>
  <c r="P121" i="63"/>
  <c r="P123" i="63" s="1"/>
  <c r="O121" i="63"/>
  <c r="N121" i="63"/>
  <c r="O123" i="63" s="1"/>
  <c r="M121" i="63"/>
  <c r="M123" i="63" s="1"/>
  <c r="L121" i="63"/>
  <c r="K121" i="63"/>
  <c r="K123" i="63" s="1"/>
  <c r="J121" i="63"/>
  <c r="J123" i="63" s="1"/>
  <c r="I121" i="63"/>
  <c r="I123" i="63" s="1"/>
  <c r="H121" i="63"/>
  <c r="H123" i="63" s="1"/>
  <c r="G121" i="63"/>
  <c r="P120" i="63"/>
  <c r="O120" i="63"/>
  <c r="N120" i="63"/>
  <c r="N122" i="63" s="1"/>
  <c r="M120" i="63"/>
  <c r="M122" i="63" s="1"/>
  <c r="L120" i="63"/>
  <c r="L122" i="63" s="1"/>
  <c r="K120" i="63"/>
  <c r="J120" i="63"/>
  <c r="I120" i="63"/>
  <c r="I122" i="63" s="1"/>
  <c r="H120" i="63"/>
  <c r="H122" i="63" s="1"/>
  <c r="G120" i="63"/>
  <c r="P114" i="63"/>
  <c r="N114" i="63"/>
  <c r="M114" i="63"/>
  <c r="L114" i="63"/>
  <c r="K114" i="63"/>
  <c r="I114" i="63"/>
  <c r="O114" i="63" s="1"/>
  <c r="G114" i="63"/>
  <c r="D111" i="63"/>
  <c r="D96" i="63" s="1"/>
  <c r="Q110" i="63"/>
  <c r="D110" i="63"/>
  <c r="P109" i="63"/>
  <c r="G109" i="63"/>
  <c r="P110" i="63" s="1"/>
  <c r="D109" i="63"/>
  <c r="O106" i="63"/>
  <c r="M106" i="63"/>
  <c r="L106" i="63"/>
  <c r="I106" i="63"/>
  <c r="P105" i="63"/>
  <c r="O105" i="63"/>
  <c r="P106" i="63" s="1"/>
  <c r="N105" i="63"/>
  <c r="N106" i="63" s="1"/>
  <c r="M105" i="63"/>
  <c r="L105" i="63"/>
  <c r="K105" i="63"/>
  <c r="K106" i="63" s="1"/>
  <c r="J105" i="63"/>
  <c r="J106" i="63" s="1"/>
  <c r="I105" i="63"/>
  <c r="H105" i="63"/>
  <c r="G105" i="63"/>
  <c r="H106" i="63" s="1"/>
  <c r="P104" i="63"/>
  <c r="J104" i="63"/>
  <c r="I104" i="63"/>
  <c r="O103" i="63"/>
  <c r="N103" i="63"/>
  <c r="J103" i="63"/>
  <c r="H103" i="63"/>
  <c r="P102" i="63"/>
  <c r="O102" i="63"/>
  <c r="O104" i="63" s="1"/>
  <c r="N102" i="63"/>
  <c r="N104" i="63" s="1"/>
  <c r="M102" i="63"/>
  <c r="M104" i="63" s="1"/>
  <c r="L102" i="63"/>
  <c r="L104" i="63" s="1"/>
  <c r="K102" i="63"/>
  <c r="J102" i="63"/>
  <c r="K104" i="63" s="1"/>
  <c r="I102" i="63"/>
  <c r="H102" i="63"/>
  <c r="H104" i="63" s="1"/>
  <c r="G102" i="63"/>
  <c r="P101" i="63"/>
  <c r="P103" i="63" s="1"/>
  <c r="O101" i="63"/>
  <c r="N101" i="63"/>
  <c r="M101" i="63"/>
  <c r="M103" i="63" s="1"/>
  <c r="L101" i="63"/>
  <c r="L103" i="63" s="1"/>
  <c r="K101" i="63"/>
  <c r="K103" i="63" s="1"/>
  <c r="J101" i="63"/>
  <c r="I101" i="63"/>
  <c r="I103" i="63" s="1"/>
  <c r="H101" i="63"/>
  <c r="G101" i="63"/>
  <c r="I95" i="63"/>
  <c r="G95" i="63" s="1"/>
  <c r="H95" i="63"/>
  <c r="D92" i="63"/>
  <c r="Q91" i="63"/>
  <c r="H223" i="63" s="1"/>
  <c r="P91" i="63"/>
  <c r="P90" i="63"/>
  <c r="G90" i="63"/>
  <c r="D90" i="63"/>
  <c r="P78" i="63"/>
  <c r="P79" i="63" s="1"/>
  <c r="L78" i="63"/>
  <c r="L79" i="63" s="1"/>
  <c r="K78" i="63"/>
  <c r="K79" i="63" s="1"/>
  <c r="L75" i="63"/>
  <c r="L77" i="63" s="1"/>
  <c r="K75" i="63"/>
  <c r="G75" i="63"/>
  <c r="K74" i="63"/>
  <c r="K76" i="63" s="1"/>
  <c r="J74" i="63"/>
  <c r="J76" i="63" s="1"/>
  <c r="P73" i="63"/>
  <c r="O73" i="63"/>
  <c r="N73" i="63"/>
  <c r="M73" i="63"/>
  <c r="L73" i="63"/>
  <c r="K73" i="63"/>
  <c r="J73" i="63"/>
  <c r="I73" i="63"/>
  <c r="H73" i="63"/>
  <c r="G73" i="63"/>
  <c r="P72" i="63"/>
  <c r="P75" i="63" s="1"/>
  <c r="O72" i="63"/>
  <c r="N72" i="63"/>
  <c r="M72" i="63"/>
  <c r="L72" i="63"/>
  <c r="K72" i="63"/>
  <c r="J72" i="63"/>
  <c r="I72" i="63"/>
  <c r="I75" i="63" s="1"/>
  <c r="H72" i="63"/>
  <c r="H75" i="63" s="1"/>
  <c r="H77" i="63" s="1"/>
  <c r="G72" i="63"/>
  <c r="P71" i="63"/>
  <c r="O71" i="63"/>
  <c r="N71" i="63"/>
  <c r="M71" i="63"/>
  <c r="L71" i="63"/>
  <c r="K71" i="63"/>
  <c r="J71" i="63"/>
  <c r="I71" i="63"/>
  <c r="H71" i="63"/>
  <c r="G71" i="63"/>
  <c r="G74" i="63" s="1"/>
  <c r="I70" i="63"/>
  <c r="I80" i="63" s="1"/>
  <c r="P68" i="63"/>
  <c r="P70" i="63" s="1"/>
  <c r="O68" i="63"/>
  <c r="O78" i="63" s="1"/>
  <c r="N68" i="63"/>
  <c r="N78" i="63" s="1"/>
  <c r="M68" i="63"/>
  <c r="M78" i="63" s="1"/>
  <c r="M79" i="63" s="1"/>
  <c r="L68" i="63"/>
  <c r="K68" i="63"/>
  <c r="K70" i="63" s="1"/>
  <c r="J68" i="63"/>
  <c r="J78" i="63" s="1"/>
  <c r="I68" i="63"/>
  <c r="I78" i="63" s="1"/>
  <c r="I79" i="63" s="1"/>
  <c r="H68" i="63"/>
  <c r="H78" i="63" s="1"/>
  <c r="G68" i="63"/>
  <c r="G70" i="63" s="1"/>
  <c r="P67" i="63"/>
  <c r="P74" i="63" s="1"/>
  <c r="O67" i="63"/>
  <c r="O74" i="63" s="1"/>
  <c r="N67" i="63"/>
  <c r="N74" i="63" s="1"/>
  <c r="N76" i="63" s="1"/>
  <c r="M67" i="63"/>
  <c r="M74" i="63" s="1"/>
  <c r="L67" i="63"/>
  <c r="L70" i="63" s="1"/>
  <c r="K67" i="63"/>
  <c r="J67" i="63"/>
  <c r="J75" i="63" s="1"/>
  <c r="I67" i="63"/>
  <c r="I74" i="63" s="1"/>
  <c r="H67" i="63"/>
  <c r="H74" i="63" s="1"/>
  <c r="G67" i="63"/>
  <c r="P45" i="63"/>
  <c r="O45" i="63"/>
  <c r="N45" i="63"/>
  <c r="M45" i="63"/>
  <c r="G45" i="63"/>
  <c r="O44" i="63"/>
  <c r="N44" i="63"/>
  <c r="M44" i="63"/>
  <c r="J44" i="63"/>
  <c r="P43" i="63"/>
  <c r="M43" i="63"/>
  <c r="K43" i="63"/>
  <c r="P42" i="63"/>
  <c r="O42" i="63"/>
  <c r="O43" i="63" s="1"/>
  <c r="N42" i="63"/>
  <c r="N43" i="63" s="1"/>
  <c r="M42" i="63"/>
  <c r="L42" i="63"/>
  <c r="K42" i="63"/>
  <c r="L43" i="63" s="1"/>
  <c r="J42" i="63"/>
  <c r="J43" i="63" s="1"/>
  <c r="I42" i="63"/>
  <c r="I43" i="63" s="1"/>
  <c r="H42" i="63"/>
  <c r="H43" i="63" s="1"/>
  <c r="G42" i="63"/>
  <c r="N41" i="63"/>
  <c r="M41" i="63"/>
  <c r="H41" i="63"/>
  <c r="N40" i="63"/>
  <c r="L40" i="63"/>
  <c r="K40" i="63"/>
  <c r="P39" i="63"/>
  <c r="P41" i="63" s="1"/>
  <c r="O39" i="63"/>
  <c r="O41" i="63" s="1"/>
  <c r="N39" i="63"/>
  <c r="M39" i="63"/>
  <c r="L39" i="63"/>
  <c r="L41" i="63" s="1"/>
  <c r="K39" i="63"/>
  <c r="J39" i="63"/>
  <c r="J41" i="63" s="1"/>
  <c r="I39" i="63"/>
  <c r="I41" i="63" s="1"/>
  <c r="H39" i="63"/>
  <c r="G39" i="63"/>
  <c r="P38" i="63"/>
  <c r="P40" i="63" s="1"/>
  <c r="O38" i="63"/>
  <c r="O40" i="63" s="1"/>
  <c r="N38" i="63"/>
  <c r="M38" i="63"/>
  <c r="M40" i="63" s="1"/>
  <c r="L38" i="63"/>
  <c r="K38" i="63"/>
  <c r="J38" i="63"/>
  <c r="J40" i="63" s="1"/>
  <c r="I38" i="63"/>
  <c r="I40" i="63" s="1"/>
  <c r="H38" i="63"/>
  <c r="H40" i="63" s="1"/>
  <c r="G38" i="63"/>
  <c r="P33" i="63"/>
  <c r="P44" i="63" s="1"/>
  <c r="O33" i="63"/>
  <c r="N33" i="63"/>
  <c r="M33" i="63"/>
  <c r="L33" i="63"/>
  <c r="L44" i="63" s="1"/>
  <c r="K33" i="63"/>
  <c r="K44" i="63" s="1"/>
  <c r="J33" i="63"/>
  <c r="J45" i="63" s="1"/>
  <c r="I33" i="63"/>
  <c r="I44" i="63" s="1"/>
  <c r="H33" i="63"/>
  <c r="H44" i="63" s="1"/>
  <c r="G33" i="63"/>
  <c r="G44" i="63" s="1"/>
  <c r="B26" i="63"/>
  <c r="I24" i="63"/>
  <c r="H24" i="63"/>
  <c r="G24" i="63"/>
  <c r="D16" i="63"/>
  <c r="B15" i="63"/>
  <c r="E13" i="63"/>
  <c r="O167" i="63" s="1"/>
  <c r="P12" i="63"/>
  <c r="O12" i="63"/>
  <c r="N12" i="63"/>
  <c r="M12" i="63"/>
  <c r="L12" i="63"/>
  <c r="K12" i="63"/>
  <c r="J12" i="63"/>
  <c r="I12" i="63"/>
  <c r="H12" i="63"/>
  <c r="G12" i="63"/>
  <c r="E8" i="62"/>
  <c r="L223" i="62"/>
  <c r="J223" i="62"/>
  <c r="I223" i="62"/>
  <c r="J222" i="62"/>
  <c r="H222" i="62"/>
  <c r="G219" i="62"/>
  <c r="G217" i="62"/>
  <c r="P201" i="62"/>
  <c r="J201" i="62"/>
  <c r="P200" i="62"/>
  <c r="O200" i="62"/>
  <c r="O201" i="62" s="1"/>
  <c r="N200" i="62"/>
  <c r="N201" i="62" s="1"/>
  <c r="M200" i="62"/>
  <c r="L200" i="62"/>
  <c r="M201" i="62" s="1"/>
  <c r="K200" i="62"/>
  <c r="K201" i="62" s="1"/>
  <c r="J200" i="62"/>
  <c r="I200" i="62"/>
  <c r="H200" i="62"/>
  <c r="I201" i="62" s="1"/>
  <c r="G200" i="62"/>
  <c r="P199" i="62"/>
  <c r="O199" i="62"/>
  <c r="N199" i="62"/>
  <c r="M199" i="62"/>
  <c r="P198" i="62"/>
  <c r="N198" i="62"/>
  <c r="M198" i="62"/>
  <c r="L198" i="62"/>
  <c r="K198" i="62"/>
  <c r="P197" i="62"/>
  <c r="O197" i="62"/>
  <c r="N197" i="62"/>
  <c r="M197" i="62"/>
  <c r="L197" i="62"/>
  <c r="L199" i="62" s="1"/>
  <c r="K197" i="62"/>
  <c r="K199" i="62" s="1"/>
  <c r="J197" i="62"/>
  <c r="J199" i="62" s="1"/>
  <c r="I197" i="62"/>
  <c r="I199" i="62" s="1"/>
  <c r="H197" i="62"/>
  <c r="G197" i="62"/>
  <c r="H199" i="62" s="1"/>
  <c r="P196" i="62"/>
  <c r="O196" i="62"/>
  <c r="N196" i="62"/>
  <c r="O198" i="62" s="1"/>
  <c r="M196" i="62"/>
  <c r="L196" i="62"/>
  <c r="K196" i="62"/>
  <c r="J196" i="62"/>
  <c r="J198" i="62" s="1"/>
  <c r="I196" i="62"/>
  <c r="I198" i="62" s="1"/>
  <c r="H196" i="62"/>
  <c r="H198" i="62" s="1"/>
  <c r="G196" i="62"/>
  <c r="Q186" i="62"/>
  <c r="P186" i="62"/>
  <c r="D186" i="62"/>
  <c r="G185" i="62"/>
  <c r="M224" i="62" s="1"/>
  <c r="D185" i="62"/>
  <c r="N182" i="62"/>
  <c r="K182" i="62"/>
  <c r="J182" i="62"/>
  <c r="I182" i="62"/>
  <c r="H182" i="62"/>
  <c r="P181" i="62"/>
  <c r="P182" i="62" s="1"/>
  <c r="O181" i="62"/>
  <c r="O182" i="62" s="1"/>
  <c r="N181" i="62"/>
  <c r="M181" i="62"/>
  <c r="L181" i="62"/>
  <c r="M182" i="62" s="1"/>
  <c r="K181" i="62"/>
  <c r="J181" i="62"/>
  <c r="I181" i="62"/>
  <c r="H181" i="62"/>
  <c r="G181" i="62"/>
  <c r="K180" i="62"/>
  <c r="J180" i="62"/>
  <c r="I180" i="62"/>
  <c r="H180" i="62"/>
  <c r="P179" i="62"/>
  <c r="O179" i="62"/>
  <c r="I179" i="62"/>
  <c r="H179" i="62"/>
  <c r="P178" i="62"/>
  <c r="P180" i="62" s="1"/>
  <c r="O178" i="62"/>
  <c r="O180" i="62" s="1"/>
  <c r="N178" i="62"/>
  <c r="N180" i="62" s="1"/>
  <c r="M178" i="62"/>
  <c r="M180" i="62" s="1"/>
  <c r="L178" i="62"/>
  <c r="K178" i="62"/>
  <c r="L180" i="62" s="1"/>
  <c r="J178" i="62"/>
  <c r="I178" i="62"/>
  <c r="H178" i="62"/>
  <c r="G178" i="62"/>
  <c r="P177" i="62"/>
  <c r="O177" i="62"/>
  <c r="N177" i="62"/>
  <c r="N179" i="62" s="1"/>
  <c r="M177" i="62"/>
  <c r="M179" i="62" s="1"/>
  <c r="L177" i="62"/>
  <c r="L179" i="62" s="1"/>
  <c r="K177" i="62"/>
  <c r="K179" i="62" s="1"/>
  <c r="J177" i="62"/>
  <c r="J179" i="62" s="1"/>
  <c r="I177" i="62"/>
  <c r="H177" i="62"/>
  <c r="G177" i="62"/>
  <c r="Q167" i="62"/>
  <c r="G166" i="62"/>
  <c r="P167" i="62" s="1"/>
  <c r="D166" i="62"/>
  <c r="O163" i="62"/>
  <c r="N163" i="62"/>
  <c r="M163" i="62"/>
  <c r="L163" i="62"/>
  <c r="P162" i="62"/>
  <c r="P163" i="62" s="1"/>
  <c r="O162" i="62"/>
  <c r="N162" i="62"/>
  <c r="M162" i="62"/>
  <c r="L162" i="62"/>
  <c r="K162" i="62"/>
  <c r="K163" i="62" s="1"/>
  <c r="J162" i="62"/>
  <c r="J163" i="62" s="1"/>
  <c r="I162" i="62"/>
  <c r="H162" i="62"/>
  <c r="I163" i="62" s="1"/>
  <c r="G162" i="62"/>
  <c r="O161" i="62"/>
  <c r="N161" i="62"/>
  <c r="M161" i="62"/>
  <c r="L161" i="62"/>
  <c r="K161" i="62"/>
  <c r="J161" i="62"/>
  <c r="I161" i="62"/>
  <c r="M160" i="62"/>
  <c r="L160" i="62"/>
  <c r="J160" i="62"/>
  <c r="I160" i="62"/>
  <c r="H160" i="62"/>
  <c r="P159" i="62"/>
  <c r="P161" i="62" s="1"/>
  <c r="O159" i="62"/>
  <c r="N159" i="62"/>
  <c r="M159" i="62"/>
  <c r="L159" i="62"/>
  <c r="K159" i="62"/>
  <c r="J159" i="62"/>
  <c r="I159" i="62"/>
  <c r="H159" i="62"/>
  <c r="H161" i="62" s="1"/>
  <c r="G159" i="62"/>
  <c r="P158" i="62"/>
  <c r="P160" i="62" s="1"/>
  <c r="O158" i="62"/>
  <c r="O160" i="62" s="1"/>
  <c r="N158" i="62"/>
  <c r="N160" i="62" s="1"/>
  <c r="M158" i="62"/>
  <c r="L158" i="62"/>
  <c r="K158" i="62"/>
  <c r="J158" i="62"/>
  <c r="K160" i="62" s="1"/>
  <c r="I158" i="62"/>
  <c r="H158" i="62"/>
  <c r="G158" i="62"/>
  <c r="I152" i="62"/>
  <c r="G152" i="62" s="1"/>
  <c r="H152" i="62"/>
  <c r="Q148" i="62"/>
  <c r="G147" i="62"/>
  <c r="K224" i="62" s="1"/>
  <c r="D147" i="62"/>
  <c r="P144" i="62"/>
  <c r="J144" i="62"/>
  <c r="P143" i="62"/>
  <c r="O143" i="62"/>
  <c r="O144" i="62" s="1"/>
  <c r="N143" i="62"/>
  <c r="N144" i="62" s="1"/>
  <c r="M143" i="62"/>
  <c r="L143" i="62"/>
  <c r="M144" i="62" s="1"/>
  <c r="K143" i="62"/>
  <c r="K144" i="62" s="1"/>
  <c r="J143" i="62"/>
  <c r="I143" i="62"/>
  <c r="H143" i="62"/>
  <c r="I144" i="62" s="1"/>
  <c r="G143" i="62"/>
  <c r="P142" i="62"/>
  <c r="O142" i="62"/>
  <c r="N142" i="62"/>
  <c r="M142" i="62"/>
  <c r="P141" i="62"/>
  <c r="N141" i="62"/>
  <c r="M141" i="62"/>
  <c r="L141" i="62"/>
  <c r="K141" i="62"/>
  <c r="P140" i="62"/>
  <c r="O140" i="62"/>
  <c r="N140" i="62"/>
  <c r="M140" i="62"/>
  <c r="L140" i="62"/>
  <c r="L142" i="62" s="1"/>
  <c r="K140" i="62"/>
  <c r="K142" i="62" s="1"/>
  <c r="J140" i="62"/>
  <c r="J142" i="62" s="1"/>
  <c r="I140" i="62"/>
  <c r="I142" i="62" s="1"/>
  <c r="H140" i="62"/>
  <c r="H142" i="62" s="1"/>
  <c r="G140" i="62"/>
  <c r="P139" i="62"/>
  <c r="O139" i="62"/>
  <c r="N139" i="62"/>
  <c r="O141" i="62" s="1"/>
  <c r="M139" i="62"/>
  <c r="L139" i="62"/>
  <c r="K139" i="62"/>
  <c r="J139" i="62"/>
  <c r="J141" i="62" s="1"/>
  <c r="I139" i="62"/>
  <c r="I141" i="62" s="1"/>
  <c r="H139" i="62"/>
  <c r="H141" i="62" s="1"/>
  <c r="G139" i="62"/>
  <c r="Q129" i="62"/>
  <c r="P129" i="62"/>
  <c r="D129" i="62"/>
  <c r="G128" i="62"/>
  <c r="P128" i="62" s="1"/>
  <c r="D128" i="62"/>
  <c r="N125" i="62"/>
  <c r="K125" i="62"/>
  <c r="J125" i="62"/>
  <c r="I125" i="62"/>
  <c r="H125" i="62"/>
  <c r="P124" i="62"/>
  <c r="P125" i="62" s="1"/>
  <c r="O124" i="62"/>
  <c r="O125" i="62" s="1"/>
  <c r="N124" i="62"/>
  <c r="M124" i="62"/>
  <c r="L124" i="62"/>
  <c r="M125" i="62" s="1"/>
  <c r="K124" i="62"/>
  <c r="J124" i="62"/>
  <c r="I124" i="62"/>
  <c r="H124" i="62"/>
  <c r="G124" i="62"/>
  <c r="K123" i="62"/>
  <c r="J123" i="62"/>
  <c r="I123" i="62"/>
  <c r="H123" i="62"/>
  <c r="P122" i="62"/>
  <c r="O122" i="62"/>
  <c r="I122" i="62"/>
  <c r="H122" i="62"/>
  <c r="P121" i="62"/>
  <c r="P123" i="62" s="1"/>
  <c r="O121" i="62"/>
  <c r="O123" i="62" s="1"/>
  <c r="N121" i="62"/>
  <c r="N123" i="62" s="1"/>
  <c r="M121" i="62"/>
  <c r="M123" i="62" s="1"/>
  <c r="L121" i="62"/>
  <c r="L123" i="62" s="1"/>
  <c r="K121" i="62"/>
  <c r="J121" i="62"/>
  <c r="I121" i="62"/>
  <c r="H121" i="62"/>
  <c r="G121" i="62"/>
  <c r="P120" i="62"/>
  <c r="O120" i="62"/>
  <c r="N120" i="62"/>
  <c r="N122" i="62" s="1"/>
  <c r="M120" i="62"/>
  <c r="M122" i="62" s="1"/>
  <c r="L120" i="62"/>
  <c r="L122" i="62" s="1"/>
  <c r="K120" i="62"/>
  <c r="K122" i="62" s="1"/>
  <c r="J120" i="62"/>
  <c r="J122" i="62" s="1"/>
  <c r="I120" i="62"/>
  <c r="H120" i="62"/>
  <c r="G120" i="62"/>
  <c r="Q110" i="62"/>
  <c r="G109" i="62"/>
  <c r="P110" i="62" s="1"/>
  <c r="D109" i="62"/>
  <c r="O106" i="62"/>
  <c r="N106" i="62"/>
  <c r="M106" i="62"/>
  <c r="L106" i="62"/>
  <c r="P105" i="62"/>
  <c r="P106" i="62" s="1"/>
  <c r="O105" i="62"/>
  <c r="N105" i="62"/>
  <c r="M105" i="62"/>
  <c r="L105" i="62"/>
  <c r="K105" i="62"/>
  <c r="K106" i="62" s="1"/>
  <c r="J105" i="62"/>
  <c r="J106" i="62" s="1"/>
  <c r="I105" i="62"/>
  <c r="H105" i="62"/>
  <c r="I106" i="62" s="1"/>
  <c r="G105" i="62"/>
  <c r="O104" i="62"/>
  <c r="N104" i="62"/>
  <c r="M104" i="62"/>
  <c r="L104" i="62"/>
  <c r="K104" i="62"/>
  <c r="J104" i="62"/>
  <c r="I104" i="62"/>
  <c r="M103" i="62"/>
  <c r="L103" i="62"/>
  <c r="J103" i="62"/>
  <c r="I103" i="62"/>
  <c r="H103" i="62"/>
  <c r="P102" i="62"/>
  <c r="P104" i="62" s="1"/>
  <c r="O102" i="62"/>
  <c r="N102" i="62"/>
  <c r="M102" i="62"/>
  <c r="L102" i="62"/>
  <c r="K102" i="62"/>
  <c r="J102" i="62"/>
  <c r="I102" i="62"/>
  <c r="H102" i="62"/>
  <c r="H104" i="62" s="1"/>
  <c r="G102" i="62"/>
  <c r="P101" i="62"/>
  <c r="P103" i="62" s="1"/>
  <c r="O101" i="62"/>
  <c r="O103" i="62" s="1"/>
  <c r="N101" i="62"/>
  <c r="N103" i="62" s="1"/>
  <c r="M101" i="62"/>
  <c r="L101" i="62"/>
  <c r="K101" i="62"/>
  <c r="J101" i="62"/>
  <c r="K103" i="62" s="1"/>
  <c r="I101" i="62"/>
  <c r="H101" i="62"/>
  <c r="G101" i="62"/>
  <c r="I95" i="62"/>
  <c r="G95" i="62" s="1"/>
  <c r="H95" i="62"/>
  <c r="Q91" i="62"/>
  <c r="G90" i="62"/>
  <c r="P91" i="62" s="1"/>
  <c r="D90" i="62"/>
  <c r="P78" i="62"/>
  <c r="P79" i="62" s="1"/>
  <c r="P77" i="62"/>
  <c r="O77" i="62"/>
  <c r="P76" i="62"/>
  <c r="O76" i="62"/>
  <c r="N76" i="62"/>
  <c r="M76" i="62"/>
  <c r="P75" i="62"/>
  <c r="O75" i="62"/>
  <c r="N75" i="62"/>
  <c r="N77" i="62" s="1"/>
  <c r="M75" i="62"/>
  <c r="M77" i="62" s="1"/>
  <c r="L75" i="62"/>
  <c r="L77" i="62" s="1"/>
  <c r="K75" i="62"/>
  <c r="K77" i="62" s="1"/>
  <c r="P74" i="62"/>
  <c r="O74" i="62"/>
  <c r="N74" i="62"/>
  <c r="M74" i="62"/>
  <c r="L74" i="62"/>
  <c r="L76" i="62" s="1"/>
  <c r="K74" i="62"/>
  <c r="K76" i="62" s="1"/>
  <c r="J74" i="62"/>
  <c r="J76" i="62" s="1"/>
  <c r="P73" i="62"/>
  <c r="O73" i="62"/>
  <c r="N73" i="62"/>
  <c r="N78" i="62" s="1"/>
  <c r="N79" i="62" s="1"/>
  <c r="M73" i="62"/>
  <c r="L73" i="62"/>
  <c r="K73" i="62"/>
  <c r="J73" i="62"/>
  <c r="J78" i="62" s="1"/>
  <c r="I73" i="62"/>
  <c r="H73" i="62"/>
  <c r="G73" i="62"/>
  <c r="P72" i="62"/>
  <c r="O72" i="62"/>
  <c r="N72" i="62"/>
  <c r="M72" i="62"/>
  <c r="L72" i="62"/>
  <c r="K72" i="62"/>
  <c r="J72" i="62"/>
  <c r="I72" i="62"/>
  <c r="H72" i="62"/>
  <c r="G72" i="62"/>
  <c r="P71" i="62"/>
  <c r="O71" i="62"/>
  <c r="N71" i="62"/>
  <c r="M71" i="62"/>
  <c r="L71" i="62"/>
  <c r="K71" i="62"/>
  <c r="J71" i="62"/>
  <c r="I71" i="62"/>
  <c r="H71" i="62"/>
  <c r="G71" i="62"/>
  <c r="P68" i="62"/>
  <c r="P70" i="62" s="1"/>
  <c r="O68" i="62"/>
  <c r="O78" i="62" s="1"/>
  <c r="N68" i="62"/>
  <c r="M68" i="62"/>
  <c r="M78" i="62" s="1"/>
  <c r="L68" i="62"/>
  <c r="L78" i="62" s="1"/>
  <c r="K68" i="62"/>
  <c r="K78" i="62" s="1"/>
  <c r="J68" i="62"/>
  <c r="I68" i="62"/>
  <c r="I70" i="62" s="1"/>
  <c r="H68" i="62"/>
  <c r="H70" i="62" s="1"/>
  <c r="G68" i="62"/>
  <c r="G70" i="62" s="1"/>
  <c r="P67" i="62"/>
  <c r="O67" i="62"/>
  <c r="O70" i="62" s="1"/>
  <c r="N67" i="62"/>
  <c r="N70" i="62" s="1"/>
  <c r="M67" i="62"/>
  <c r="L67" i="62"/>
  <c r="K67" i="62"/>
  <c r="K70" i="62" s="1"/>
  <c r="J67" i="62"/>
  <c r="J75" i="62" s="1"/>
  <c r="I67" i="62"/>
  <c r="I74" i="62" s="1"/>
  <c r="H67" i="62"/>
  <c r="H74" i="62" s="1"/>
  <c r="G67" i="62"/>
  <c r="G74" i="62" s="1"/>
  <c r="J45" i="62"/>
  <c r="I45" i="62"/>
  <c r="H45" i="62"/>
  <c r="G45" i="62"/>
  <c r="J44" i="62"/>
  <c r="I44" i="62"/>
  <c r="H44" i="62"/>
  <c r="G44" i="62"/>
  <c r="P43" i="62"/>
  <c r="J43" i="62"/>
  <c r="P42" i="62"/>
  <c r="O42" i="62"/>
  <c r="O43" i="62" s="1"/>
  <c r="N42" i="62"/>
  <c r="N43" i="62" s="1"/>
  <c r="M42" i="62"/>
  <c r="L42" i="62"/>
  <c r="M43" i="62" s="1"/>
  <c r="K42" i="62"/>
  <c r="K43" i="62" s="1"/>
  <c r="J42" i="62"/>
  <c r="I42" i="62"/>
  <c r="H42" i="62"/>
  <c r="I43" i="62" s="1"/>
  <c r="G42" i="62"/>
  <c r="P41" i="62"/>
  <c r="O41" i="62"/>
  <c r="N41" i="62"/>
  <c r="M41" i="62"/>
  <c r="P40" i="62"/>
  <c r="N40" i="62"/>
  <c r="M40" i="62"/>
  <c r="L40" i="62"/>
  <c r="K40" i="62"/>
  <c r="P39" i="62"/>
  <c r="O39" i="62"/>
  <c r="N39" i="62"/>
  <c r="M39" i="62"/>
  <c r="L39" i="62"/>
  <c r="L41" i="62" s="1"/>
  <c r="K39" i="62"/>
  <c r="K41" i="62" s="1"/>
  <c r="J39" i="62"/>
  <c r="J41" i="62" s="1"/>
  <c r="I39" i="62"/>
  <c r="I41" i="62" s="1"/>
  <c r="H39" i="62"/>
  <c r="H41" i="62" s="1"/>
  <c r="G39" i="62"/>
  <c r="P38" i="62"/>
  <c r="O38" i="62"/>
  <c r="N38" i="62"/>
  <c r="O40" i="62" s="1"/>
  <c r="M38" i="62"/>
  <c r="L38" i="62"/>
  <c r="K38" i="62"/>
  <c r="J38" i="62"/>
  <c r="J40" i="62" s="1"/>
  <c r="I38" i="62"/>
  <c r="I40" i="62" s="1"/>
  <c r="H38" i="62"/>
  <c r="H40" i="62" s="1"/>
  <c r="G38" i="62"/>
  <c r="P33" i="62"/>
  <c r="P44" i="62" s="1"/>
  <c r="O33" i="62"/>
  <c r="O44" i="62" s="1"/>
  <c r="N33" i="62"/>
  <c r="N44" i="62" s="1"/>
  <c r="M33" i="62"/>
  <c r="M44" i="62" s="1"/>
  <c r="L33" i="62"/>
  <c r="L45" i="62" s="1"/>
  <c r="K33" i="62"/>
  <c r="K44" i="62" s="1"/>
  <c r="J33" i="62"/>
  <c r="I33" i="62"/>
  <c r="H33" i="62"/>
  <c r="G33" i="62"/>
  <c r="B26" i="62"/>
  <c r="I24" i="62"/>
  <c r="H24" i="62"/>
  <c r="G24" i="62"/>
  <c r="D16" i="62"/>
  <c r="B15" i="62"/>
  <c r="E13" i="62"/>
  <c r="N187" i="62" s="1"/>
  <c r="P12" i="62"/>
  <c r="O12" i="62"/>
  <c r="N12" i="62"/>
  <c r="N13" i="62" s="1"/>
  <c r="M12" i="62"/>
  <c r="M13" i="62" s="1"/>
  <c r="L12" i="62"/>
  <c r="K12" i="62"/>
  <c r="K13" i="62" s="1"/>
  <c r="J12" i="62"/>
  <c r="J13" i="62" s="1"/>
  <c r="I12" i="62"/>
  <c r="I190" i="62" s="1"/>
  <c r="H12" i="62"/>
  <c r="G12" i="62"/>
  <c r="E8" i="61"/>
  <c r="J223" i="61"/>
  <c r="I223" i="61"/>
  <c r="K222" i="61"/>
  <c r="H222" i="61"/>
  <c r="G219" i="61"/>
  <c r="G217" i="61"/>
  <c r="P201" i="61"/>
  <c r="K201" i="61"/>
  <c r="I201" i="61"/>
  <c r="P200" i="61"/>
  <c r="O200" i="61"/>
  <c r="O201" i="61" s="1"/>
  <c r="N200" i="61"/>
  <c r="N201" i="61" s="1"/>
  <c r="M200" i="61"/>
  <c r="M201" i="61" s="1"/>
  <c r="L200" i="61"/>
  <c r="L201" i="61" s="1"/>
  <c r="K200" i="61"/>
  <c r="J200" i="61"/>
  <c r="I200" i="61"/>
  <c r="J201" i="61" s="1"/>
  <c r="H200" i="61"/>
  <c r="H201" i="61" s="1"/>
  <c r="G200" i="61"/>
  <c r="P199" i="61"/>
  <c r="N199" i="61"/>
  <c r="M199" i="61"/>
  <c r="P198" i="61"/>
  <c r="L198" i="61"/>
  <c r="K198" i="61"/>
  <c r="P197" i="61"/>
  <c r="O197" i="61"/>
  <c r="O199" i="61" s="1"/>
  <c r="N197" i="61"/>
  <c r="M197" i="61"/>
  <c r="L197" i="61"/>
  <c r="L199" i="61" s="1"/>
  <c r="K197" i="61"/>
  <c r="J197" i="61"/>
  <c r="K199" i="61" s="1"/>
  <c r="I197" i="61"/>
  <c r="I199" i="61" s="1"/>
  <c r="H197" i="61"/>
  <c r="G197" i="61"/>
  <c r="H199" i="61" s="1"/>
  <c r="P196" i="61"/>
  <c r="O196" i="61"/>
  <c r="O198" i="61" s="1"/>
  <c r="N196" i="61"/>
  <c r="M196" i="61"/>
  <c r="N198" i="61" s="1"/>
  <c r="L196" i="61"/>
  <c r="K196" i="61"/>
  <c r="J196" i="61"/>
  <c r="J198" i="61" s="1"/>
  <c r="I196" i="61"/>
  <c r="I198" i="61" s="1"/>
  <c r="H196" i="61"/>
  <c r="H198" i="61" s="1"/>
  <c r="G196" i="61"/>
  <c r="Q186" i="61"/>
  <c r="P186" i="61"/>
  <c r="D186" i="61"/>
  <c r="G185" i="61"/>
  <c r="M224" i="61" s="1"/>
  <c r="D185" i="61"/>
  <c r="O182" i="61"/>
  <c r="M182" i="61"/>
  <c r="I182" i="61"/>
  <c r="H182" i="61"/>
  <c r="P181" i="61"/>
  <c r="P182" i="61" s="1"/>
  <c r="O181" i="61"/>
  <c r="N181" i="61"/>
  <c r="M181" i="61"/>
  <c r="N182" i="61" s="1"/>
  <c r="L181" i="61"/>
  <c r="L182" i="61" s="1"/>
  <c r="K181" i="61"/>
  <c r="K182" i="61" s="1"/>
  <c r="J181" i="61"/>
  <c r="J182" i="61" s="1"/>
  <c r="I181" i="61"/>
  <c r="H181" i="61"/>
  <c r="G181" i="61"/>
  <c r="J180" i="61"/>
  <c r="H180" i="61"/>
  <c r="P179" i="61"/>
  <c r="O179" i="61"/>
  <c r="I179" i="61"/>
  <c r="H179" i="61"/>
  <c r="P178" i="61"/>
  <c r="P180" i="61" s="1"/>
  <c r="O178" i="61"/>
  <c r="N178" i="61"/>
  <c r="O180" i="61" s="1"/>
  <c r="M178" i="61"/>
  <c r="M180" i="61" s="1"/>
  <c r="L178" i="61"/>
  <c r="K178" i="61"/>
  <c r="L180" i="61" s="1"/>
  <c r="J178" i="61"/>
  <c r="I178" i="61"/>
  <c r="H178" i="61"/>
  <c r="I180" i="61" s="1"/>
  <c r="G178" i="61"/>
  <c r="P177" i="61"/>
  <c r="O177" i="61"/>
  <c r="N177" i="61"/>
  <c r="N179" i="61" s="1"/>
  <c r="M177" i="61"/>
  <c r="M179" i="61" s="1"/>
  <c r="L177" i="61"/>
  <c r="L179" i="61" s="1"/>
  <c r="K177" i="61"/>
  <c r="K179" i="61" s="1"/>
  <c r="J177" i="61"/>
  <c r="J179" i="61" s="1"/>
  <c r="I177" i="61"/>
  <c r="H177" i="61"/>
  <c r="G177" i="61"/>
  <c r="P171" i="61"/>
  <c r="I171" i="61"/>
  <c r="O171" i="61" s="1"/>
  <c r="Q167" i="61"/>
  <c r="P166" i="61"/>
  <c r="G166" i="61"/>
  <c r="P167" i="61" s="1"/>
  <c r="D166" i="61"/>
  <c r="M163" i="61"/>
  <c r="L163" i="61"/>
  <c r="P162" i="61"/>
  <c r="P163" i="61" s="1"/>
  <c r="O162" i="61"/>
  <c r="O163" i="61" s="1"/>
  <c r="N162" i="61"/>
  <c r="N163" i="61" s="1"/>
  <c r="M162" i="61"/>
  <c r="L162" i="61"/>
  <c r="K162" i="61"/>
  <c r="K163" i="61" s="1"/>
  <c r="J162" i="61"/>
  <c r="J163" i="61" s="1"/>
  <c r="I162" i="61"/>
  <c r="I163" i="61" s="1"/>
  <c r="H162" i="61"/>
  <c r="H163" i="61" s="1"/>
  <c r="G162" i="61"/>
  <c r="N161" i="61"/>
  <c r="L161" i="61"/>
  <c r="J161" i="61"/>
  <c r="I161" i="61"/>
  <c r="M160" i="61"/>
  <c r="L160" i="61"/>
  <c r="H160" i="61"/>
  <c r="P159" i="61"/>
  <c r="O159" i="61"/>
  <c r="P161" i="61" s="1"/>
  <c r="N159" i="61"/>
  <c r="M159" i="61"/>
  <c r="L159" i="61"/>
  <c r="M161" i="61" s="1"/>
  <c r="K159" i="61"/>
  <c r="K161" i="61" s="1"/>
  <c r="J159" i="61"/>
  <c r="I159" i="61"/>
  <c r="H159" i="61"/>
  <c r="H161" i="61" s="1"/>
  <c r="G159" i="61"/>
  <c r="P158" i="61"/>
  <c r="P160" i="61" s="1"/>
  <c r="O158" i="61"/>
  <c r="O160" i="61" s="1"/>
  <c r="N158" i="61"/>
  <c r="N160" i="61" s="1"/>
  <c r="M158" i="61"/>
  <c r="L158" i="61"/>
  <c r="K158" i="61"/>
  <c r="K160" i="61" s="1"/>
  <c r="J158" i="61"/>
  <c r="I158" i="61"/>
  <c r="J160" i="61" s="1"/>
  <c r="H158" i="61"/>
  <c r="G158" i="61"/>
  <c r="I152" i="61"/>
  <c r="G152" i="61" s="1"/>
  <c r="H152" i="61"/>
  <c r="Q148" i="61"/>
  <c r="P148" i="61"/>
  <c r="P147" i="61"/>
  <c r="G147" i="61"/>
  <c r="K224" i="61" s="1"/>
  <c r="D147" i="61"/>
  <c r="P144" i="61"/>
  <c r="K144" i="61"/>
  <c r="I144" i="61"/>
  <c r="P143" i="61"/>
  <c r="O143" i="61"/>
  <c r="O144" i="61" s="1"/>
  <c r="N143" i="61"/>
  <c r="N144" i="61" s="1"/>
  <c r="M143" i="61"/>
  <c r="M144" i="61" s="1"/>
  <c r="L143" i="61"/>
  <c r="L144" i="61" s="1"/>
  <c r="K143" i="61"/>
  <c r="J143" i="61"/>
  <c r="I143" i="61"/>
  <c r="J144" i="61" s="1"/>
  <c r="H143" i="61"/>
  <c r="H144" i="61" s="1"/>
  <c r="G143" i="61"/>
  <c r="P142" i="61"/>
  <c r="N142" i="61"/>
  <c r="M142" i="61"/>
  <c r="H142" i="61"/>
  <c r="P141" i="61"/>
  <c r="L141" i="61"/>
  <c r="K141" i="61"/>
  <c r="P140" i="61"/>
  <c r="O140" i="61"/>
  <c r="O142" i="61" s="1"/>
  <c r="N140" i="61"/>
  <c r="M140" i="61"/>
  <c r="L140" i="61"/>
  <c r="L142" i="61" s="1"/>
  <c r="K140" i="61"/>
  <c r="J140" i="61"/>
  <c r="K142" i="61" s="1"/>
  <c r="I140" i="61"/>
  <c r="I142" i="61" s="1"/>
  <c r="H140" i="61"/>
  <c r="G140" i="61"/>
  <c r="P139" i="61"/>
  <c r="O139" i="61"/>
  <c r="O141" i="61" s="1"/>
  <c r="N139" i="61"/>
  <c r="M139" i="61"/>
  <c r="N141" i="61" s="1"/>
  <c r="L139" i="61"/>
  <c r="K139" i="61"/>
  <c r="J139" i="61"/>
  <c r="J141" i="61" s="1"/>
  <c r="I139" i="61"/>
  <c r="I141" i="61" s="1"/>
  <c r="H139" i="61"/>
  <c r="H141" i="61" s="1"/>
  <c r="G139" i="61"/>
  <c r="Q129" i="61"/>
  <c r="P129" i="61"/>
  <c r="D129" i="61"/>
  <c r="G128" i="61"/>
  <c r="P128" i="61" s="1"/>
  <c r="D128" i="61"/>
  <c r="O125" i="61"/>
  <c r="M125" i="61"/>
  <c r="I125" i="61"/>
  <c r="H125" i="61"/>
  <c r="P124" i="61"/>
  <c r="P125" i="61" s="1"/>
  <c r="O124" i="61"/>
  <c r="N124" i="61"/>
  <c r="M124" i="61"/>
  <c r="N125" i="61" s="1"/>
  <c r="L124" i="61"/>
  <c r="L125" i="61" s="1"/>
  <c r="K124" i="61"/>
  <c r="K125" i="61" s="1"/>
  <c r="J124" i="61"/>
  <c r="J125" i="61" s="1"/>
  <c r="I124" i="61"/>
  <c r="H124" i="61"/>
  <c r="G124" i="61"/>
  <c r="L123" i="61"/>
  <c r="J123" i="61"/>
  <c r="H123" i="61"/>
  <c r="P122" i="61"/>
  <c r="O122" i="61"/>
  <c r="J122" i="61"/>
  <c r="I122" i="61"/>
  <c r="H122" i="61"/>
  <c r="P121" i="61"/>
  <c r="P123" i="61" s="1"/>
  <c r="O121" i="61"/>
  <c r="N121" i="61"/>
  <c r="O123" i="61" s="1"/>
  <c r="M121" i="61"/>
  <c r="M123" i="61" s="1"/>
  <c r="L121" i="61"/>
  <c r="K121" i="61"/>
  <c r="K123" i="61" s="1"/>
  <c r="J121" i="61"/>
  <c r="I121" i="61"/>
  <c r="I123" i="61" s="1"/>
  <c r="H121" i="61"/>
  <c r="G121" i="61"/>
  <c r="P120" i="61"/>
  <c r="O120" i="61"/>
  <c r="N120" i="61"/>
  <c r="N122" i="61" s="1"/>
  <c r="M120" i="61"/>
  <c r="M122" i="61" s="1"/>
  <c r="L120" i="61"/>
  <c r="L122" i="61" s="1"/>
  <c r="K120" i="61"/>
  <c r="K122" i="61" s="1"/>
  <c r="J120" i="61"/>
  <c r="I120" i="61"/>
  <c r="H120" i="61"/>
  <c r="G120" i="61"/>
  <c r="P114" i="61"/>
  <c r="I114" i="61"/>
  <c r="O114" i="61" s="1"/>
  <c r="Q110" i="61"/>
  <c r="P109" i="61"/>
  <c r="G109" i="61"/>
  <c r="P110" i="61" s="1"/>
  <c r="D109" i="61"/>
  <c r="M106" i="61"/>
  <c r="L106" i="61"/>
  <c r="P105" i="61"/>
  <c r="P106" i="61" s="1"/>
  <c r="O105" i="61"/>
  <c r="O106" i="61" s="1"/>
  <c r="N105" i="61"/>
  <c r="N106" i="61" s="1"/>
  <c r="M105" i="61"/>
  <c r="L105" i="61"/>
  <c r="K105" i="61"/>
  <c r="K106" i="61" s="1"/>
  <c r="J105" i="61"/>
  <c r="J106" i="61" s="1"/>
  <c r="I105" i="61"/>
  <c r="I106" i="61" s="1"/>
  <c r="H105" i="61"/>
  <c r="H106" i="61" s="1"/>
  <c r="G105" i="61"/>
  <c r="P104" i="61"/>
  <c r="N104" i="61"/>
  <c r="L104" i="61"/>
  <c r="J104" i="61"/>
  <c r="I104" i="61"/>
  <c r="N103" i="61"/>
  <c r="M103" i="61"/>
  <c r="L103" i="61"/>
  <c r="H103" i="61"/>
  <c r="P102" i="61"/>
  <c r="O102" i="61"/>
  <c r="O104" i="61" s="1"/>
  <c r="N102" i="61"/>
  <c r="M102" i="61"/>
  <c r="M104" i="61" s="1"/>
  <c r="L102" i="61"/>
  <c r="K102" i="61"/>
  <c r="K104" i="61" s="1"/>
  <c r="J102" i="61"/>
  <c r="I102" i="61"/>
  <c r="H102" i="61"/>
  <c r="H104" i="61" s="1"/>
  <c r="G102" i="61"/>
  <c r="P101" i="61"/>
  <c r="P103" i="61" s="1"/>
  <c r="O101" i="61"/>
  <c r="O103" i="61" s="1"/>
  <c r="N101" i="61"/>
  <c r="M101" i="61"/>
  <c r="L101" i="61"/>
  <c r="K101" i="61"/>
  <c r="K103" i="61" s="1"/>
  <c r="J101" i="61"/>
  <c r="I101" i="61"/>
  <c r="J103" i="61" s="1"/>
  <c r="H101" i="61"/>
  <c r="G101" i="61"/>
  <c r="I95" i="61"/>
  <c r="G95" i="61" s="1"/>
  <c r="H95" i="61"/>
  <c r="Q91" i="61"/>
  <c r="H223" i="61" s="1"/>
  <c r="P91" i="61"/>
  <c r="P90" i="61"/>
  <c r="G90" i="61"/>
  <c r="D90" i="61"/>
  <c r="P78" i="61"/>
  <c r="P79" i="61" s="1"/>
  <c r="P75" i="61"/>
  <c r="N75" i="61"/>
  <c r="N77" i="61" s="1"/>
  <c r="L75" i="61"/>
  <c r="L77" i="61" s="1"/>
  <c r="K75" i="61"/>
  <c r="P74" i="61"/>
  <c r="O74" i="61"/>
  <c r="P76" i="61" s="1"/>
  <c r="M74" i="61"/>
  <c r="K74" i="61"/>
  <c r="K76" i="61" s="1"/>
  <c r="J74" i="61"/>
  <c r="P73" i="61"/>
  <c r="O73" i="61"/>
  <c r="N73" i="61"/>
  <c r="N78" i="61" s="1"/>
  <c r="M73" i="61"/>
  <c r="L73" i="61"/>
  <c r="K73" i="61"/>
  <c r="J73" i="61"/>
  <c r="J78" i="61" s="1"/>
  <c r="J79" i="61" s="1"/>
  <c r="I73" i="61"/>
  <c r="I78" i="61" s="1"/>
  <c r="I79" i="61" s="1"/>
  <c r="H73" i="61"/>
  <c r="G73" i="61"/>
  <c r="P72" i="61"/>
  <c r="O72" i="61"/>
  <c r="N72" i="61"/>
  <c r="M72" i="61"/>
  <c r="L72" i="61"/>
  <c r="K72" i="61"/>
  <c r="J72" i="61"/>
  <c r="I72" i="61"/>
  <c r="I75" i="61" s="1"/>
  <c r="H72" i="61"/>
  <c r="G72" i="61"/>
  <c r="P71" i="61"/>
  <c r="O71" i="61"/>
  <c r="N71" i="61"/>
  <c r="M71" i="61"/>
  <c r="L71" i="61"/>
  <c r="K71" i="61"/>
  <c r="J71" i="61"/>
  <c r="I71" i="61"/>
  <c r="H71" i="61"/>
  <c r="G71" i="61"/>
  <c r="G80" i="61" s="1"/>
  <c r="G70" i="61"/>
  <c r="G81" i="61" s="1"/>
  <c r="P68" i="61"/>
  <c r="P70" i="61" s="1"/>
  <c r="O68" i="61"/>
  <c r="O78" i="61" s="1"/>
  <c r="N68" i="61"/>
  <c r="M68" i="61"/>
  <c r="M78" i="61" s="1"/>
  <c r="L68" i="61"/>
  <c r="L78" i="61" s="1"/>
  <c r="K68" i="61"/>
  <c r="K78" i="61" s="1"/>
  <c r="K79" i="61" s="1"/>
  <c r="J68" i="61"/>
  <c r="I68" i="61"/>
  <c r="I70" i="61" s="1"/>
  <c r="H68" i="61"/>
  <c r="H78" i="61" s="1"/>
  <c r="H79" i="61" s="1"/>
  <c r="G68" i="61"/>
  <c r="G78" i="61" s="1"/>
  <c r="P67" i="61"/>
  <c r="O67" i="61"/>
  <c r="O70" i="61" s="1"/>
  <c r="N67" i="61"/>
  <c r="N70" i="61" s="1"/>
  <c r="M67" i="61"/>
  <c r="M75" i="61" s="1"/>
  <c r="M77" i="61" s="1"/>
  <c r="L67" i="61"/>
  <c r="L70" i="61" s="1"/>
  <c r="K67" i="61"/>
  <c r="J67" i="61"/>
  <c r="J75" i="61" s="1"/>
  <c r="J77" i="61" s="1"/>
  <c r="I67" i="61"/>
  <c r="I74" i="61" s="1"/>
  <c r="I76" i="61" s="1"/>
  <c r="H67" i="61"/>
  <c r="H74" i="61" s="1"/>
  <c r="G67" i="61"/>
  <c r="G74" i="61" s="1"/>
  <c r="M45" i="61"/>
  <c r="I45" i="61"/>
  <c r="G45" i="61"/>
  <c r="O44" i="61"/>
  <c r="J44" i="61"/>
  <c r="H44" i="61"/>
  <c r="P43" i="61"/>
  <c r="K43" i="61"/>
  <c r="I43" i="61"/>
  <c r="P42" i="61"/>
  <c r="O42" i="61"/>
  <c r="O43" i="61" s="1"/>
  <c r="N42" i="61"/>
  <c r="N43" i="61" s="1"/>
  <c r="M42" i="61"/>
  <c r="M43" i="61" s="1"/>
  <c r="L42" i="61"/>
  <c r="L43" i="61" s="1"/>
  <c r="K42" i="61"/>
  <c r="J42" i="61"/>
  <c r="I42" i="61"/>
  <c r="J43" i="61" s="1"/>
  <c r="H42" i="61"/>
  <c r="H43" i="61" s="1"/>
  <c r="G42" i="61"/>
  <c r="P41" i="61"/>
  <c r="N41" i="61"/>
  <c r="M41" i="61"/>
  <c r="H41" i="61"/>
  <c r="P40" i="61"/>
  <c r="L40" i="61"/>
  <c r="K40" i="61"/>
  <c r="P39" i="61"/>
  <c r="O39" i="61"/>
  <c r="O41" i="61" s="1"/>
  <c r="N39" i="61"/>
  <c r="M39" i="61"/>
  <c r="L39" i="61"/>
  <c r="L41" i="61" s="1"/>
  <c r="K39" i="61"/>
  <c r="J39" i="61"/>
  <c r="K41" i="61" s="1"/>
  <c r="I39" i="61"/>
  <c r="I41" i="61" s="1"/>
  <c r="H39" i="61"/>
  <c r="G39" i="61"/>
  <c r="P38" i="61"/>
  <c r="O38" i="61"/>
  <c r="O40" i="61" s="1"/>
  <c r="N38" i="61"/>
  <c r="M38" i="61"/>
  <c r="N40" i="61" s="1"/>
  <c r="L38" i="61"/>
  <c r="K38" i="61"/>
  <c r="J38" i="61"/>
  <c r="J40" i="61" s="1"/>
  <c r="I38" i="61"/>
  <c r="I40" i="61" s="1"/>
  <c r="H38" i="61"/>
  <c r="H40" i="61" s="1"/>
  <c r="G38" i="61"/>
  <c r="P33" i="61"/>
  <c r="P44" i="61" s="1"/>
  <c r="O33" i="61"/>
  <c r="O45" i="61" s="1"/>
  <c r="N33" i="61"/>
  <c r="N44" i="61" s="1"/>
  <c r="M33" i="61"/>
  <c r="M44" i="61" s="1"/>
  <c r="L33" i="61"/>
  <c r="L44" i="61" s="1"/>
  <c r="K33" i="61"/>
  <c r="K44" i="61" s="1"/>
  <c r="J33" i="61"/>
  <c r="J45" i="61" s="1"/>
  <c r="I33" i="61"/>
  <c r="I44" i="61" s="1"/>
  <c r="H33" i="61"/>
  <c r="H45" i="61" s="1"/>
  <c r="G33" i="61"/>
  <c r="G44" i="61" s="1"/>
  <c r="B26" i="61"/>
  <c r="I24" i="61"/>
  <c r="H24" i="61"/>
  <c r="G24" i="61"/>
  <c r="D16" i="61"/>
  <c r="B15" i="61"/>
  <c r="E13" i="61"/>
  <c r="N129" i="61" s="1"/>
  <c r="P12" i="61"/>
  <c r="O12" i="61"/>
  <c r="O13" i="61" s="1"/>
  <c r="N12" i="61"/>
  <c r="N13" i="61" s="1"/>
  <c r="M12" i="61"/>
  <c r="L12" i="61"/>
  <c r="L13" i="61" s="1"/>
  <c r="K12" i="61"/>
  <c r="J12" i="61"/>
  <c r="J13" i="61" s="1"/>
  <c r="I12" i="61"/>
  <c r="I190" i="61" s="1"/>
  <c r="H12" i="61"/>
  <c r="H13" i="61" s="1"/>
  <c r="G12" i="61"/>
  <c r="E8" i="60"/>
  <c r="L224" i="60"/>
  <c r="I224" i="60"/>
  <c r="J223" i="60"/>
  <c r="I223" i="60"/>
  <c r="I222" i="60"/>
  <c r="H222" i="60"/>
  <c r="G219" i="60"/>
  <c r="G217" i="60"/>
  <c r="P201" i="60"/>
  <c r="P200" i="60"/>
  <c r="O200" i="60"/>
  <c r="N200" i="60"/>
  <c r="N201" i="60" s="1"/>
  <c r="M200" i="60"/>
  <c r="L200" i="60"/>
  <c r="M201" i="60" s="1"/>
  <c r="K200" i="60"/>
  <c r="K201" i="60" s="1"/>
  <c r="J200" i="60"/>
  <c r="J201" i="60" s="1"/>
  <c r="I200" i="60"/>
  <c r="I201" i="60" s="1"/>
  <c r="H200" i="60"/>
  <c r="G200" i="60"/>
  <c r="H201" i="60" s="1"/>
  <c r="N199" i="60"/>
  <c r="M199" i="60"/>
  <c r="H199" i="60"/>
  <c r="L198" i="60"/>
  <c r="K198" i="60"/>
  <c r="P197" i="60"/>
  <c r="P199" i="60" s="1"/>
  <c r="O197" i="60"/>
  <c r="N197" i="60"/>
  <c r="O199" i="60" s="1"/>
  <c r="M197" i="60"/>
  <c r="L197" i="60"/>
  <c r="L199" i="60" s="1"/>
  <c r="K197" i="60"/>
  <c r="J197" i="60"/>
  <c r="K199" i="60" s="1"/>
  <c r="I197" i="60"/>
  <c r="I199" i="60" s="1"/>
  <c r="H197" i="60"/>
  <c r="G197" i="60"/>
  <c r="P196" i="60"/>
  <c r="O196" i="60"/>
  <c r="P198" i="60" s="1"/>
  <c r="N196" i="60"/>
  <c r="M196" i="60"/>
  <c r="N198" i="60" s="1"/>
  <c r="L196" i="60"/>
  <c r="K196" i="60"/>
  <c r="J196" i="60"/>
  <c r="J198" i="60" s="1"/>
  <c r="I196" i="60"/>
  <c r="I198" i="60" s="1"/>
  <c r="H196" i="60"/>
  <c r="H198" i="60" s="1"/>
  <c r="G196" i="60"/>
  <c r="M190" i="60"/>
  <c r="L190" i="60"/>
  <c r="I190" i="60"/>
  <c r="K190" i="60" s="1"/>
  <c r="G190" i="60"/>
  <c r="Q186" i="60"/>
  <c r="D186" i="60"/>
  <c r="G185" i="60"/>
  <c r="M224" i="60" s="1"/>
  <c r="D185" i="60"/>
  <c r="O182" i="60"/>
  <c r="J182" i="60"/>
  <c r="I182" i="60"/>
  <c r="H182" i="60"/>
  <c r="P181" i="60"/>
  <c r="P182" i="60" s="1"/>
  <c r="O181" i="60"/>
  <c r="N181" i="60"/>
  <c r="M181" i="60"/>
  <c r="N182" i="60" s="1"/>
  <c r="L181" i="60"/>
  <c r="K181" i="60"/>
  <c r="L182" i="60" s="1"/>
  <c r="J181" i="60"/>
  <c r="I181" i="60"/>
  <c r="H181" i="60"/>
  <c r="G181" i="60"/>
  <c r="L180" i="60"/>
  <c r="P179" i="60"/>
  <c r="O179" i="60"/>
  <c r="J179" i="60"/>
  <c r="P178" i="60"/>
  <c r="P180" i="60" s="1"/>
  <c r="O178" i="60"/>
  <c r="N178" i="60"/>
  <c r="O180" i="60" s="1"/>
  <c r="M178" i="60"/>
  <c r="M180" i="60" s="1"/>
  <c r="L178" i="60"/>
  <c r="K178" i="60"/>
  <c r="K180" i="60" s="1"/>
  <c r="J178" i="60"/>
  <c r="J180" i="60" s="1"/>
  <c r="I178" i="60"/>
  <c r="H178" i="60"/>
  <c r="I180" i="60" s="1"/>
  <c r="G178" i="60"/>
  <c r="P177" i="60"/>
  <c r="O177" i="60"/>
  <c r="N177" i="60"/>
  <c r="N179" i="60" s="1"/>
  <c r="M177" i="60"/>
  <c r="L177" i="60"/>
  <c r="L179" i="60" s="1"/>
  <c r="K177" i="60"/>
  <c r="J177" i="60"/>
  <c r="K179" i="60" s="1"/>
  <c r="I177" i="60"/>
  <c r="I179" i="60" s="1"/>
  <c r="H177" i="60"/>
  <c r="G177" i="60"/>
  <c r="H179" i="60" s="1"/>
  <c r="P171" i="60"/>
  <c r="N171" i="60"/>
  <c r="M171" i="60"/>
  <c r="K171" i="60"/>
  <c r="I171" i="60"/>
  <c r="O171" i="60" s="1"/>
  <c r="Q167" i="60"/>
  <c r="P166" i="60"/>
  <c r="G166" i="60"/>
  <c r="P167" i="60" s="1"/>
  <c r="D166" i="60"/>
  <c r="N163" i="60"/>
  <c r="M163" i="60"/>
  <c r="L163" i="60"/>
  <c r="I163" i="60"/>
  <c r="P162" i="60"/>
  <c r="O162" i="60"/>
  <c r="P163" i="60" s="1"/>
  <c r="N162" i="60"/>
  <c r="M162" i="60"/>
  <c r="L162" i="60"/>
  <c r="K162" i="60"/>
  <c r="J162" i="60"/>
  <c r="J163" i="60" s="1"/>
  <c r="I162" i="60"/>
  <c r="H162" i="60"/>
  <c r="H163" i="60" s="1"/>
  <c r="G162" i="60"/>
  <c r="P161" i="60"/>
  <c r="K161" i="60"/>
  <c r="J161" i="60"/>
  <c r="I161" i="60"/>
  <c r="I160" i="60"/>
  <c r="H160" i="60"/>
  <c r="P159" i="60"/>
  <c r="O159" i="60"/>
  <c r="O161" i="60" s="1"/>
  <c r="N159" i="60"/>
  <c r="N161" i="60" s="1"/>
  <c r="M159" i="60"/>
  <c r="L159" i="60"/>
  <c r="M161" i="60" s="1"/>
  <c r="K159" i="60"/>
  <c r="J159" i="60"/>
  <c r="I159" i="60"/>
  <c r="H159" i="60"/>
  <c r="H161" i="60" s="1"/>
  <c r="G159" i="60"/>
  <c r="P158" i="60"/>
  <c r="P160" i="60" s="1"/>
  <c r="O158" i="60"/>
  <c r="N158" i="60"/>
  <c r="O160" i="60" s="1"/>
  <c r="M158" i="60"/>
  <c r="N160" i="60" s="1"/>
  <c r="L158" i="60"/>
  <c r="K158" i="60"/>
  <c r="L160" i="60" s="1"/>
  <c r="J158" i="60"/>
  <c r="I158" i="60"/>
  <c r="J160" i="60" s="1"/>
  <c r="H158" i="60"/>
  <c r="G158" i="60"/>
  <c r="I152" i="60"/>
  <c r="H152" i="60" s="1"/>
  <c r="Q148" i="60"/>
  <c r="P148" i="60"/>
  <c r="G147" i="60"/>
  <c r="K224" i="60" s="1"/>
  <c r="D147" i="60"/>
  <c r="M144" i="60"/>
  <c r="P143" i="60"/>
  <c r="O143" i="60"/>
  <c r="O144" i="60" s="1"/>
  <c r="N143" i="60"/>
  <c r="N144" i="60" s="1"/>
  <c r="M143" i="60"/>
  <c r="L143" i="60"/>
  <c r="L144" i="60" s="1"/>
  <c r="K143" i="60"/>
  <c r="K144" i="60" s="1"/>
  <c r="J143" i="60"/>
  <c r="J144" i="60" s="1"/>
  <c r="I143" i="60"/>
  <c r="I144" i="60" s="1"/>
  <c r="H143" i="60"/>
  <c r="G143" i="60"/>
  <c r="H144" i="60" s="1"/>
  <c r="O142" i="60"/>
  <c r="N142" i="60"/>
  <c r="M142" i="60"/>
  <c r="H142" i="60"/>
  <c r="M141" i="60"/>
  <c r="L141" i="60"/>
  <c r="K141" i="60"/>
  <c r="P140" i="60"/>
  <c r="P142" i="60" s="1"/>
  <c r="O140" i="60"/>
  <c r="N140" i="60"/>
  <c r="M140" i="60"/>
  <c r="L140" i="60"/>
  <c r="L142" i="60" s="1"/>
  <c r="K140" i="60"/>
  <c r="J140" i="60"/>
  <c r="I140" i="60"/>
  <c r="I142" i="60" s="1"/>
  <c r="H140" i="60"/>
  <c r="G140" i="60"/>
  <c r="P139" i="60"/>
  <c r="O139" i="60"/>
  <c r="P141" i="60" s="1"/>
  <c r="N139" i="60"/>
  <c r="M139" i="60"/>
  <c r="N141" i="60" s="1"/>
  <c r="L139" i="60"/>
  <c r="K139" i="60"/>
  <c r="J139" i="60"/>
  <c r="J141" i="60" s="1"/>
  <c r="I139" i="60"/>
  <c r="H139" i="60"/>
  <c r="H141" i="60" s="1"/>
  <c r="G139" i="60"/>
  <c r="M133" i="60"/>
  <c r="L133" i="60"/>
  <c r="I133" i="60"/>
  <c r="K133" i="60" s="1"/>
  <c r="Q129" i="60"/>
  <c r="D129" i="60"/>
  <c r="G128" i="60"/>
  <c r="P128" i="60" s="1"/>
  <c r="D128" i="60"/>
  <c r="J125" i="60"/>
  <c r="I125" i="60"/>
  <c r="H125" i="60"/>
  <c r="P124" i="60"/>
  <c r="P125" i="60" s="1"/>
  <c r="O124" i="60"/>
  <c r="O125" i="60" s="1"/>
  <c r="N124" i="60"/>
  <c r="N125" i="60" s="1"/>
  <c r="M124" i="60"/>
  <c r="M125" i="60" s="1"/>
  <c r="L124" i="60"/>
  <c r="K124" i="60"/>
  <c r="L125" i="60" s="1"/>
  <c r="J124" i="60"/>
  <c r="I124" i="60"/>
  <c r="H124" i="60"/>
  <c r="G124" i="60"/>
  <c r="L123" i="60"/>
  <c r="P122" i="60"/>
  <c r="O122" i="60"/>
  <c r="P121" i="60"/>
  <c r="P123" i="60" s="1"/>
  <c r="O121" i="60"/>
  <c r="O123" i="60" s="1"/>
  <c r="N121" i="60"/>
  <c r="N123" i="60" s="1"/>
  <c r="M121" i="60"/>
  <c r="M123" i="60" s="1"/>
  <c r="L121" i="60"/>
  <c r="K121" i="60"/>
  <c r="K123" i="60" s="1"/>
  <c r="J121" i="60"/>
  <c r="J123" i="60" s="1"/>
  <c r="I121" i="60"/>
  <c r="H121" i="60"/>
  <c r="I123" i="60" s="1"/>
  <c r="G121" i="60"/>
  <c r="P120" i="60"/>
  <c r="O120" i="60"/>
  <c r="N120" i="60"/>
  <c r="M120" i="60"/>
  <c r="M122" i="60" s="1"/>
  <c r="L120" i="60"/>
  <c r="L122" i="60" s="1"/>
  <c r="K120" i="60"/>
  <c r="J120" i="60"/>
  <c r="K122" i="60" s="1"/>
  <c r="I120" i="60"/>
  <c r="J122" i="60" s="1"/>
  <c r="H120" i="60"/>
  <c r="G120" i="60"/>
  <c r="H122" i="60" s="1"/>
  <c r="P114" i="60"/>
  <c r="N114" i="60"/>
  <c r="M114" i="60"/>
  <c r="K114" i="60"/>
  <c r="I114" i="60"/>
  <c r="O114" i="60" s="1"/>
  <c r="Q110" i="60"/>
  <c r="P109" i="60"/>
  <c r="G109" i="60"/>
  <c r="P110" i="60" s="1"/>
  <c r="D109" i="60"/>
  <c r="N106" i="60"/>
  <c r="M106" i="60"/>
  <c r="I106" i="60"/>
  <c r="P105" i="60"/>
  <c r="O105" i="60"/>
  <c r="P106" i="60" s="1"/>
  <c r="N105" i="60"/>
  <c r="M105" i="60"/>
  <c r="L105" i="60"/>
  <c r="K105" i="60"/>
  <c r="L106" i="60" s="1"/>
  <c r="J105" i="60"/>
  <c r="J106" i="60" s="1"/>
  <c r="I105" i="60"/>
  <c r="H105" i="60"/>
  <c r="H106" i="60" s="1"/>
  <c r="G105" i="60"/>
  <c r="P104" i="60"/>
  <c r="K104" i="60"/>
  <c r="J104" i="60"/>
  <c r="I104" i="60"/>
  <c r="N103" i="60"/>
  <c r="I103" i="60"/>
  <c r="H103" i="60"/>
  <c r="P102" i="60"/>
  <c r="O102" i="60"/>
  <c r="O104" i="60" s="1"/>
  <c r="N102" i="60"/>
  <c r="N104" i="60" s="1"/>
  <c r="M102" i="60"/>
  <c r="L102" i="60"/>
  <c r="K102" i="60"/>
  <c r="J102" i="60"/>
  <c r="I102" i="60"/>
  <c r="H102" i="60"/>
  <c r="H104" i="60" s="1"/>
  <c r="G102" i="60"/>
  <c r="P101" i="60"/>
  <c r="P103" i="60" s="1"/>
  <c r="O101" i="60"/>
  <c r="N101" i="60"/>
  <c r="O103" i="60" s="1"/>
  <c r="M101" i="60"/>
  <c r="M103" i="60" s="1"/>
  <c r="L101" i="60"/>
  <c r="K101" i="60"/>
  <c r="J101" i="60"/>
  <c r="I101" i="60"/>
  <c r="J103" i="60" s="1"/>
  <c r="H101" i="60"/>
  <c r="G101" i="60"/>
  <c r="I95" i="60"/>
  <c r="O95" i="60" s="1"/>
  <c r="Q91" i="60"/>
  <c r="H223" i="60" s="1"/>
  <c r="P91" i="60"/>
  <c r="G90" i="60"/>
  <c r="P90" i="60" s="1"/>
  <c r="D90" i="60"/>
  <c r="P80" i="60"/>
  <c r="P78" i="60"/>
  <c r="P79" i="60" s="1"/>
  <c r="N78" i="60"/>
  <c r="K78" i="60"/>
  <c r="P75" i="60"/>
  <c r="M75" i="60"/>
  <c r="K75" i="60"/>
  <c r="M74" i="60"/>
  <c r="K74" i="60"/>
  <c r="J74" i="60"/>
  <c r="G74" i="60"/>
  <c r="P73" i="60"/>
  <c r="O73" i="60"/>
  <c r="N73" i="60"/>
  <c r="M73" i="60"/>
  <c r="L73" i="60"/>
  <c r="K73" i="60"/>
  <c r="J73" i="60"/>
  <c r="I73" i="60"/>
  <c r="I78" i="60" s="1"/>
  <c r="H73" i="60"/>
  <c r="G73" i="60"/>
  <c r="P72" i="60"/>
  <c r="O72" i="60"/>
  <c r="N72" i="60"/>
  <c r="M72" i="60"/>
  <c r="L72" i="60"/>
  <c r="K72" i="60"/>
  <c r="J72" i="60"/>
  <c r="I72" i="60"/>
  <c r="I75" i="60" s="1"/>
  <c r="H72" i="60"/>
  <c r="H75" i="60" s="1"/>
  <c r="H77" i="60" s="1"/>
  <c r="G72" i="60"/>
  <c r="P71" i="60"/>
  <c r="O71" i="60"/>
  <c r="N71" i="60"/>
  <c r="M71" i="60"/>
  <c r="L71" i="60"/>
  <c r="K71" i="60"/>
  <c r="J71" i="60"/>
  <c r="I71" i="60"/>
  <c r="H71" i="60"/>
  <c r="H74" i="60" s="1"/>
  <c r="H76" i="60" s="1"/>
  <c r="G71" i="60"/>
  <c r="O70" i="60"/>
  <c r="O80" i="60" s="1"/>
  <c r="M70" i="60"/>
  <c r="P68" i="60"/>
  <c r="P70" i="60" s="1"/>
  <c r="O68" i="60"/>
  <c r="O78" i="60" s="1"/>
  <c r="O79" i="60" s="1"/>
  <c r="N68" i="60"/>
  <c r="M68" i="60"/>
  <c r="M78" i="60" s="1"/>
  <c r="M79" i="60" s="1"/>
  <c r="L68" i="60"/>
  <c r="L78" i="60" s="1"/>
  <c r="L79" i="60" s="1"/>
  <c r="K68" i="60"/>
  <c r="K70" i="60" s="1"/>
  <c r="J68" i="60"/>
  <c r="J78" i="60" s="1"/>
  <c r="I68" i="60"/>
  <c r="I70" i="60" s="1"/>
  <c r="H68" i="60"/>
  <c r="H70" i="60" s="1"/>
  <c r="H81" i="60" s="1"/>
  <c r="G68" i="60"/>
  <c r="G78" i="60" s="1"/>
  <c r="P67" i="60"/>
  <c r="P74" i="60" s="1"/>
  <c r="P76" i="60" s="1"/>
  <c r="O67" i="60"/>
  <c r="O74" i="60" s="1"/>
  <c r="N67" i="60"/>
  <c r="M67" i="60"/>
  <c r="L67" i="60"/>
  <c r="K67" i="60"/>
  <c r="J67" i="60"/>
  <c r="J75" i="60" s="1"/>
  <c r="J77" i="60" s="1"/>
  <c r="I67" i="60"/>
  <c r="I74" i="60" s="1"/>
  <c r="I76" i="60" s="1"/>
  <c r="H67" i="60"/>
  <c r="G67" i="60"/>
  <c r="G75" i="60" s="1"/>
  <c r="P45" i="60"/>
  <c r="O45" i="60"/>
  <c r="M45" i="60"/>
  <c r="G45" i="60"/>
  <c r="O44" i="60"/>
  <c r="N44" i="60"/>
  <c r="J44" i="60"/>
  <c r="G44" i="60"/>
  <c r="M43" i="60"/>
  <c r="K43" i="60"/>
  <c r="P42" i="60"/>
  <c r="O42" i="60"/>
  <c r="O43" i="60" s="1"/>
  <c r="N42" i="60"/>
  <c r="N43" i="60" s="1"/>
  <c r="M42" i="60"/>
  <c r="L42" i="60"/>
  <c r="L43" i="60" s="1"/>
  <c r="K42" i="60"/>
  <c r="J42" i="60"/>
  <c r="J43" i="60" s="1"/>
  <c r="I42" i="60"/>
  <c r="I43" i="60" s="1"/>
  <c r="H42" i="60"/>
  <c r="H43" i="60" s="1"/>
  <c r="G42" i="60"/>
  <c r="O41" i="60"/>
  <c r="N41" i="60"/>
  <c r="M41" i="60"/>
  <c r="H41" i="60"/>
  <c r="M40" i="60"/>
  <c r="L40" i="60"/>
  <c r="K40" i="60"/>
  <c r="H40" i="60"/>
  <c r="P39" i="60"/>
  <c r="P41" i="60" s="1"/>
  <c r="O39" i="60"/>
  <c r="N39" i="60"/>
  <c r="M39" i="60"/>
  <c r="L39" i="60"/>
  <c r="L41" i="60" s="1"/>
  <c r="K39" i="60"/>
  <c r="J39" i="60"/>
  <c r="K41" i="60" s="1"/>
  <c r="I39" i="60"/>
  <c r="I41" i="60" s="1"/>
  <c r="H39" i="60"/>
  <c r="G39" i="60"/>
  <c r="P38" i="60"/>
  <c r="O38" i="60"/>
  <c r="N38" i="60"/>
  <c r="M38" i="60"/>
  <c r="N40" i="60" s="1"/>
  <c r="L38" i="60"/>
  <c r="K38" i="60"/>
  <c r="J38" i="60"/>
  <c r="I38" i="60"/>
  <c r="I40" i="60" s="1"/>
  <c r="H38" i="60"/>
  <c r="G38" i="60"/>
  <c r="P33" i="60"/>
  <c r="P44" i="60" s="1"/>
  <c r="O33" i="60"/>
  <c r="N33" i="60"/>
  <c r="N45" i="60" s="1"/>
  <c r="M33" i="60"/>
  <c r="M44" i="60" s="1"/>
  <c r="L33" i="60"/>
  <c r="L45" i="60" s="1"/>
  <c r="K33" i="60"/>
  <c r="J33" i="60"/>
  <c r="J45" i="60" s="1"/>
  <c r="I33" i="60"/>
  <c r="I44" i="60" s="1"/>
  <c r="H33" i="60"/>
  <c r="G33" i="60"/>
  <c r="B26" i="60"/>
  <c r="I24" i="60"/>
  <c r="H24" i="60"/>
  <c r="G24" i="60"/>
  <c r="D17" i="60"/>
  <c r="D16" i="60"/>
  <c r="B15" i="60"/>
  <c r="O13" i="60"/>
  <c r="E13" i="60"/>
  <c r="M13" i="60" s="1"/>
  <c r="P12" i="60"/>
  <c r="O12" i="60"/>
  <c r="N12" i="60"/>
  <c r="M12" i="60"/>
  <c r="L12" i="60"/>
  <c r="L13" i="60" s="1"/>
  <c r="K12" i="60"/>
  <c r="J12" i="60"/>
  <c r="J13" i="60" s="1"/>
  <c r="I12" i="60"/>
  <c r="H12" i="60"/>
  <c r="G12" i="60"/>
  <c r="E8" i="59"/>
  <c r="M224" i="59"/>
  <c r="H222" i="59"/>
  <c r="G219" i="59"/>
  <c r="G217" i="59"/>
  <c r="N201" i="59"/>
  <c r="J201" i="59"/>
  <c r="P200" i="59"/>
  <c r="P201" i="59" s="1"/>
  <c r="O200" i="59"/>
  <c r="O201" i="59" s="1"/>
  <c r="N200" i="59"/>
  <c r="M200" i="59"/>
  <c r="M201" i="59" s="1"/>
  <c r="L200" i="59"/>
  <c r="L201" i="59" s="1"/>
  <c r="K200" i="59"/>
  <c r="K201" i="59" s="1"/>
  <c r="J200" i="59"/>
  <c r="I200" i="59"/>
  <c r="I201" i="59" s="1"/>
  <c r="H200" i="59"/>
  <c r="H201" i="59" s="1"/>
  <c r="G200" i="59"/>
  <c r="O199" i="59"/>
  <c r="N199" i="59"/>
  <c r="I199" i="59"/>
  <c r="M198" i="59"/>
  <c r="L198" i="59"/>
  <c r="P197" i="59"/>
  <c r="O197" i="59"/>
  <c r="P199" i="59" s="1"/>
  <c r="N197" i="59"/>
  <c r="M197" i="59"/>
  <c r="L197" i="59"/>
  <c r="M199" i="59" s="1"/>
  <c r="K197" i="59"/>
  <c r="K199" i="59" s="1"/>
  <c r="J197" i="59"/>
  <c r="J199" i="59" s="1"/>
  <c r="I197" i="59"/>
  <c r="H197" i="59"/>
  <c r="H199" i="59" s="1"/>
  <c r="G197" i="59"/>
  <c r="P196" i="59"/>
  <c r="P198" i="59" s="1"/>
  <c r="O196" i="59"/>
  <c r="O198" i="59" s="1"/>
  <c r="N196" i="59"/>
  <c r="N198" i="59" s="1"/>
  <c r="M196" i="59"/>
  <c r="L196" i="59"/>
  <c r="K196" i="59"/>
  <c r="K198" i="59" s="1"/>
  <c r="J196" i="59"/>
  <c r="J198" i="59" s="1"/>
  <c r="I196" i="59"/>
  <c r="I198" i="59" s="1"/>
  <c r="H196" i="59"/>
  <c r="H198" i="59" s="1"/>
  <c r="G196" i="59"/>
  <c r="Q186" i="59"/>
  <c r="O186" i="59"/>
  <c r="D186" i="59"/>
  <c r="G185" i="59"/>
  <c r="M222" i="59" s="1"/>
  <c r="D185" i="59"/>
  <c r="N182" i="59"/>
  <c r="K182" i="59"/>
  <c r="J182" i="59"/>
  <c r="P181" i="59"/>
  <c r="P182" i="59" s="1"/>
  <c r="O181" i="59"/>
  <c r="O182" i="59" s="1"/>
  <c r="N181" i="59"/>
  <c r="M181" i="59"/>
  <c r="M182" i="59" s="1"/>
  <c r="L181" i="59"/>
  <c r="L182" i="59" s="1"/>
  <c r="K181" i="59"/>
  <c r="J181" i="59"/>
  <c r="I181" i="59"/>
  <c r="H181" i="59"/>
  <c r="I182" i="59" s="1"/>
  <c r="G181" i="59"/>
  <c r="M180" i="59"/>
  <c r="K180" i="59"/>
  <c r="P179" i="59"/>
  <c r="I179" i="59"/>
  <c r="P178" i="59"/>
  <c r="P180" i="59" s="1"/>
  <c r="O178" i="59"/>
  <c r="O180" i="59" s="1"/>
  <c r="N178" i="59"/>
  <c r="N180" i="59" s="1"/>
  <c r="M178" i="59"/>
  <c r="L178" i="59"/>
  <c r="L180" i="59" s="1"/>
  <c r="K178" i="59"/>
  <c r="J178" i="59"/>
  <c r="J180" i="59" s="1"/>
  <c r="I178" i="59"/>
  <c r="I180" i="59" s="1"/>
  <c r="H178" i="59"/>
  <c r="G178" i="59"/>
  <c r="H180" i="59" s="1"/>
  <c r="P177" i="59"/>
  <c r="O177" i="59"/>
  <c r="O179" i="59" s="1"/>
  <c r="N177" i="59"/>
  <c r="N179" i="59" s="1"/>
  <c r="M177" i="59"/>
  <c r="M179" i="59" s="1"/>
  <c r="L177" i="59"/>
  <c r="L179" i="59" s="1"/>
  <c r="K177" i="59"/>
  <c r="J177" i="59"/>
  <c r="K179" i="59" s="1"/>
  <c r="I177" i="59"/>
  <c r="H177" i="59"/>
  <c r="H179" i="59" s="1"/>
  <c r="G177" i="59"/>
  <c r="N168" i="59"/>
  <c r="D168" i="59"/>
  <c r="D172" i="59" s="1"/>
  <c r="Q167" i="59"/>
  <c r="D167" i="59"/>
  <c r="G166" i="59"/>
  <c r="L224" i="59" s="1"/>
  <c r="D166" i="59"/>
  <c r="O163" i="59"/>
  <c r="N163" i="59"/>
  <c r="J163" i="59"/>
  <c r="P162" i="59"/>
  <c r="P163" i="59" s="1"/>
  <c r="O162" i="59"/>
  <c r="N162" i="59"/>
  <c r="M162" i="59"/>
  <c r="L162" i="59"/>
  <c r="M163" i="59" s="1"/>
  <c r="K162" i="59"/>
  <c r="K163" i="59" s="1"/>
  <c r="J162" i="59"/>
  <c r="I162" i="59"/>
  <c r="I163" i="59" s="1"/>
  <c r="H162" i="59"/>
  <c r="H163" i="59" s="1"/>
  <c r="G162" i="59"/>
  <c r="O161" i="59"/>
  <c r="K161" i="59"/>
  <c r="J161" i="59"/>
  <c r="M160" i="59"/>
  <c r="I160" i="59"/>
  <c r="H160" i="59"/>
  <c r="P159" i="59"/>
  <c r="P161" i="59" s="1"/>
  <c r="O159" i="59"/>
  <c r="N159" i="59"/>
  <c r="N161" i="59" s="1"/>
  <c r="M159" i="59"/>
  <c r="M161" i="59" s="1"/>
  <c r="L159" i="59"/>
  <c r="K159" i="59"/>
  <c r="L161" i="59" s="1"/>
  <c r="J159" i="59"/>
  <c r="I159" i="59"/>
  <c r="H159" i="59"/>
  <c r="I161" i="59" s="1"/>
  <c r="G159" i="59"/>
  <c r="P158" i="59"/>
  <c r="P160" i="59" s="1"/>
  <c r="O158" i="59"/>
  <c r="N158" i="59"/>
  <c r="O160" i="59" s="1"/>
  <c r="M158" i="59"/>
  <c r="L158" i="59"/>
  <c r="L160" i="59" s="1"/>
  <c r="K158" i="59"/>
  <c r="K160" i="59" s="1"/>
  <c r="J158" i="59"/>
  <c r="J160" i="59" s="1"/>
  <c r="I158" i="59"/>
  <c r="H158" i="59"/>
  <c r="G158" i="59"/>
  <c r="J152" i="59"/>
  <c r="I152" i="59"/>
  <c r="H152" i="59" s="1"/>
  <c r="N149" i="59"/>
  <c r="Q148" i="59"/>
  <c r="O148" i="59"/>
  <c r="G147" i="59"/>
  <c r="K224" i="59" s="1"/>
  <c r="D147" i="59"/>
  <c r="N144" i="59"/>
  <c r="J144" i="59"/>
  <c r="P143" i="59"/>
  <c r="P144" i="59" s="1"/>
  <c r="O143" i="59"/>
  <c r="O144" i="59" s="1"/>
  <c r="N143" i="59"/>
  <c r="M143" i="59"/>
  <c r="M144" i="59" s="1"/>
  <c r="L143" i="59"/>
  <c r="L144" i="59" s="1"/>
  <c r="K143" i="59"/>
  <c r="K144" i="59" s="1"/>
  <c r="J143" i="59"/>
  <c r="I143" i="59"/>
  <c r="I144" i="59" s="1"/>
  <c r="H143" i="59"/>
  <c r="H144" i="59" s="1"/>
  <c r="G143" i="59"/>
  <c r="O142" i="59"/>
  <c r="N142" i="59"/>
  <c r="I142" i="59"/>
  <c r="M141" i="59"/>
  <c r="L141" i="59"/>
  <c r="P140" i="59"/>
  <c r="O140" i="59"/>
  <c r="P142" i="59" s="1"/>
  <c r="N140" i="59"/>
  <c r="M140" i="59"/>
  <c r="L140" i="59"/>
  <c r="M142" i="59" s="1"/>
  <c r="K140" i="59"/>
  <c r="K142" i="59" s="1"/>
  <c r="J140" i="59"/>
  <c r="J142" i="59" s="1"/>
  <c r="I140" i="59"/>
  <c r="H140" i="59"/>
  <c r="H142" i="59" s="1"/>
  <c r="G140" i="59"/>
  <c r="P139" i="59"/>
  <c r="P141" i="59" s="1"/>
  <c r="O139" i="59"/>
  <c r="O141" i="59" s="1"/>
  <c r="N139" i="59"/>
  <c r="N141" i="59" s="1"/>
  <c r="M139" i="59"/>
  <c r="L139" i="59"/>
  <c r="K139" i="59"/>
  <c r="K141" i="59" s="1"/>
  <c r="J139" i="59"/>
  <c r="J141" i="59" s="1"/>
  <c r="I139" i="59"/>
  <c r="I141" i="59" s="1"/>
  <c r="H139" i="59"/>
  <c r="H141" i="59" s="1"/>
  <c r="G139" i="59"/>
  <c r="N130" i="59"/>
  <c r="Q129" i="59"/>
  <c r="O129" i="59"/>
  <c r="N129" i="59"/>
  <c r="D129" i="59"/>
  <c r="G128" i="59"/>
  <c r="J224" i="59" s="1"/>
  <c r="D128" i="59"/>
  <c r="N125" i="59"/>
  <c r="K125" i="59"/>
  <c r="J125" i="59"/>
  <c r="P124" i="59"/>
  <c r="P125" i="59" s="1"/>
  <c r="O124" i="59"/>
  <c r="O125" i="59" s="1"/>
  <c r="N124" i="59"/>
  <c r="M124" i="59"/>
  <c r="M125" i="59" s="1"/>
  <c r="L124" i="59"/>
  <c r="L125" i="59" s="1"/>
  <c r="K124" i="59"/>
  <c r="J124" i="59"/>
  <c r="I124" i="59"/>
  <c r="H124" i="59"/>
  <c r="I125" i="59" s="1"/>
  <c r="G124" i="59"/>
  <c r="M123" i="59"/>
  <c r="K123" i="59"/>
  <c r="P122" i="59"/>
  <c r="I122" i="59"/>
  <c r="P121" i="59"/>
  <c r="P123" i="59" s="1"/>
  <c r="O121" i="59"/>
  <c r="O123" i="59" s="1"/>
  <c r="N121" i="59"/>
  <c r="N123" i="59" s="1"/>
  <c r="M121" i="59"/>
  <c r="L121" i="59"/>
  <c r="L123" i="59" s="1"/>
  <c r="K121" i="59"/>
  <c r="J121" i="59"/>
  <c r="J123" i="59" s="1"/>
  <c r="I121" i="59"/>
  <c r="I123" i="59" s="1"/>
  <c r="H121" i="59"/>
  <c r="G121" i="59"/>
  <c r="H123" i="59" s="1"/>
  <c r="P120" i="59"/>
  <c r="O120" i="59"/>
  <c r="O122" i="59" s="1"/>
  <c r="N120" i="59"/>
  <c r="N122" i="59" s="1"/>
  <c r="M120" i="59"/>
  <c r="M122" i="59" s="1"/>
  <c r="L120" i="59"/>
  <c r="L122" i="59" s="1"/>
  <c r="K120" i="59"/>
  <c r="J120" i="59"/>
  <c r="K122" i="59" s="1"/>
  <c r="I120" i="59"/>
  <c r="H120" i="59"/>
  <c r="H122" i="59" s="1"/>
  <c r="G120" i="59"/>
  <c r="N111" i="59"/>
  <c r="D111" i="59"/>
  <c r="D115" i="59" s="1"/>
  <c r="Q110" i="59"/>
  <c r="O110" i="59"/>
  <c r="D110" i="59"/>
  <c r="G109" i="59"/>
  <c r="P110" i="59" s="1"/>
  <c r="D109" i="59"/>
  <c r="O106" i="59"/>
  <c r="N106" i="59"/>
  <c r="J106" i="59"/>
  <c r="P105" i="59"/>
  <c r="P106" i="59" s="1"/>
  <c r="O105" i="59"/>
  <c r="N105" i="59"/>
  <c r="M105" i="59"/>
  <c r="L105" i="59"/>
  <c r="M106" i="59" s="1"/>
  <c r="K105" i="59"/>
  <c r="K106" i="59" s="1"/>
  <c r="J105" i="59"/>
  <c r="I105" i="59"/>
  <c r="I106" i="59" s="1"/>
  <c r="H105" i="59"/>
  <c r="H106" i="59" s="1"/>
  <c r="G105" i="59"/>
  <c r="O104" i="59"/>
  <c r="K104" i="59"/>
  <c r="J104" i="59"/>
  <c r="M103" i="59"/>
  <c r="I103" i="59"/>
  <c r="H103" i="59"/>
  <c r="P102" i="59"/>
  <c r="P104" i="59" s="1"/>
  <c r="O102" i="59"/>
  <c r="N102" i="59"/>
  <c r="N104" i="59" s="1"/>
  <c r="M102" i="59"/>
  <c r="M104" i="59" s="1"/>
  <c r="L102" i="59"/>
  <c r="K102" i="59"/>
  <c r="L104" i="59" s="1"/>
  <c r="J102" i="59"/>
  <c r="I102" i="59"/>
  <c r="H102" i="59"/>
  <c r="I104" i="59" s="1"/>
  <c r="G102" i="59"/>
  <c r="P101" i="59"/>
  <c r="P103" i="59" s="1"/>
  <c r="O101" i="59"/>
  <c r="N101" i="59"/>
  <c r="O103" i="59" s="1"/>
  <c r="M101" i="59"/>
  <c r="L101" i="59"/>
  <c r="L103" i="59" s="1"/>
  <c r="K101" i="59"/>
  <c r="K103" i="59" s="1"/>
  <c r="J101" i="59"/>
  <c r="J103" i="59" s="1"/>
  <c r="I101" i="59"/>
  <c r="H101" i="59"/>
  <c r="G101" i="59"/>
  <c r="J95" i="59"/>
  <c r="I95" i="59"/>
  <c r="H95" i="59" s="1"/>
  <c r="N92" i="59"/>
  <c r="H224" i="59" s="1"/>
  <c r="Q91" i="59"/>
  <c r="D91" i="59"/>
  <c r="G90" i="59"/>
  <c r="P91" i="59" s="1"/>
  <c r="H223" i="59" s="1"/>
  <c r="D90" i="59"/>
  <c r="N78" i="59"/>
  <c r="N79" i="59" s="1"/>
  <c r="M78" i="59"/>
  <c r="M75" i="59"/>
  <c r="M77" i="59" s="1"/>
  <c r="L75" i="59"/>
  <c r="L77" i="59" s="1"/>
  <c r="P74" i="59"/>
  <c r="L74" i="59"/>
  <c r="L76" i="59" s="1"/>
  <c r="K74" i="59"/>
  <c r="K76" i="59" s="1"/>
  <c r="P73" i="59"/>
  <c r="O73" i="59"/>
  <c r="O78" i="59" s="1"/>
  <c r="O79" i="59" s="1"/>
  <c r="N73" i="59"/>
  <c r="M73" i="59"/>
  <c r="L73" i="59"/>
  <c r="K73" i="59"/>
  <c r="J73" i="59"/>
  <c r="J78" i="59" s="1"/>
  <c r="J79" i="59" s="1"/>
  <c r="I73" i="59"/>
  <c r="H73" i="59"/>
  <c r="G73" i="59"/>
  <c r="P72" i="59"/>
  <c r="O72" i="59"/>
  <c r="N72" i="59"/>
  <c r="N75" i="59" s="1"/>
  <c r="N77" i="59" s="1"/>
  <c r="M72" i="59"/>
  <c r="L72" i="59"/>
  <c r="K72" i="59"/>
  <c r="J72" i="59"/>
  <c r="J75" i="59" s="1"/>
  <c r="I72" i="59"/>
  <c r="I75" i="59" s="1"/>
  <c r="I77" i="59" s="1"/>
  <c r="H72" i="59"/>
  <c r="G72" i="59"/>
  <c r="P71" i="59"/>
  <c r="O71" i="59"/>
  <c r="N71" i="59"/>
  <c r="M71" i="59"/>
  <c r="L71" i="59"/>
  <c r="K71" i="59"/>
  <c r="J71" i="59"/>
  <c r="J74" i="59" s="1"/>
  <c r="I71" i="59"/>
  <c r="I74" i="59" s="1"/>
  <c r="H71" i="59"/>
  <c r="H74" i="59" s="1"/>
  <c r="G71" i="59"/>
  <c r="H70" i="59"/>
  <c r="H80" i="59" s="1"/>
  <c r="P68" i="59"/>
  <c r="P78" i="59" s="1"/>
  <c r="O68" i="59"/>
  <c r="N68" i="59"/>
  <c r="N70" i="59" s="1"/>
  <c r="M68" i="59"/>
  <c r="L68" i="59"/>
  <c r="L70" i="59" s="1"/>
  <c r="K68" i="59"/>
  <c r="K78" i="59" s="1"/>
  <c r="J68" i="59"/>
  <c r="J70" i="59" s="1"/>
  <c r="I68" i="59"/>
  <c r="I78" i="59" s="1"/>
  <c r="H68" i="59"/>
  <c r="H78" i="59" s="1"/>
  <c r="G68" i="59"/>
  <c r="G78" i="59" s="1"/>
  <c r="P67" i="59"/>
  <c r="P75" i="59" s="1"/>
  <c r="O67" i="59"/>
  <c r="O70" i="59" s="1"/>
  <c r="N67" i="59"/>
  <c r="N74" i="59" s="1"/>
  <c r="M67" i="59"/>
  <c r="M70" i="59" s="1"/>
  <c r="L67" i="59"/>
  <c r="K67" i="59"/>
  <c r="K75" i="59" s="1"/>
  <c r="J67" i="59"/>
  <c r="I67" i="59"/>
  <c r="H67" i="59"/>
  <c r="H75" i="59" s="1"/>
  <c r="G67" i="59"/>
  <c r="G70" i="59" s="1"/>
  <c r="P45" i="59"/>
  <c r="H45" i="59"/>
  <c r="G45" i="59"/>
  <c r="P44" i="59"/>
  <c r="O44" i="59"/>
  <c r="K44" i="59"/>
  <c r="H44" i="59"/>
  <c r="G44" i="59"/>
  <c r="N43" i="59"/>
  <c r="J43" i="59"/>
  <c r="P42" i="59"/>
  <c r="P43" i="59" s="1"/>
  <c r="O42" i="59"/>
  <c r="O43" i="59" s="1"/>
  <c r="N42" i="59"/>
  <c r="M42" i="59"/>
  <c r="M43" i="59" s="1"/>
  <c r="L42" i="59"/>
  <c r="L43" i="59" s="1"/>
  <c r="K42" i="59"/>
  <c r="K43" i="59" s="1"/>
  <c r="J42" i="59"/>
  <c r="I42" i="59"/>
  <c r="I43" i="59" s="1"/>
  <c r="H42" i="59"/>
  <c r="H43" i="59" s="1"/>
  <c r="G42" i="59"/>
  <c r="O41" i="59"/>
  <c r="N41" i="59"/>
  <c r="I41" i="59"/>
  <c r="M40" i="59"/>
  <c r="L40" i="59"/>
  <c r="P39" i="59"/>
  <c r="O39" i="59"/>
  <c r="P41" i="59" s="1"/>
  <c r="N39" i="59"/>
  <c r="M39" i="59"/>
  <c r="L39" i="59"/>
  <c r="M41" i="59" s="1"/>
  <c r="K39" i="59"/>
  <c r="K41" i="59" s="1"/>
  <c r="J39" i="59"/>
  <c r="J41" i="59" s="1"/>
  <c r="I39" i="59"/>
  <c r="H39" i="59"/>
  <c r="H41" i="59" s="1"/>
  <c r="G39" i="59"/>
  <c r="P38" i="59"/>
  <c r="P40" i="59" s="1"/>
  <c r="O38" i="59"/>
  <c r="O40" i="59" s="1"/>
  <c r="N38" i="59"/>
  <c r="N40" i="59" s="1"/>
  <c r="M38" i="59"/>
  <c r="L38" i="59"/>
  <c r="K38" i="59"/>
  <c r="K40" i="59" s="1"/>
  <c r="J38" i="59"/>
  <c r="J40" i="59" s="1"/>
  <c r="I38" i="59"/>
  <c r="I40" i="59" s="1"/>
  <c r="H38" i="59"/>
  <c r="H40" i="59" s="1"/>
  <c r="G38" i="59"/>
  <c r="P33" i="59"/>
  <c r="O33" i="59"/>
  <c r="O45" i="59" s="1"/>
  <c r="N33" i="59"/>
  <c r="N44" i="59" s="1"/>
  <c r="M33" i="59"/>
  <c r="M44" i="59" s="1"/>
  <c r="L33" i="59"/>
  <c r="L45" i="59" s="1"/>
  <c r="K33" i="59"/>
  <c r="K45" i="59" s="1"/>
  <c r="J33" i="59"/>
  <c r="J44" i="59" s="1"/>
  <c r="I33" i="59"/>
  <c r="I45" i="59" s="1"/>
  <c r="H33" i="59"/>
  <c r="G33" i="59"/>
  <c r="D27" i="59"/>
  <c r="B26" i="59"/>
  <c r="I24" i="59"/>
  <c r="H24" i="59"/>
  <c r="G24" i="59"/>
  <c r="D17" i="59"/>
  <c r="D18" i="59" s="1"/>
  <c r="D16" i="59"/>
  <c r="B15" i="59"/>
  <c r="P13" i="59"/>
  <c r="N13" i="59"/>
  <c r="L13" i="59"/>
  <c r="I13" i="59"/>
  <c r="H13" i="59"/>
  <c r="G13" i="59"/>
  <c r="E13" i="59"/>
  <c r="N186" i="59" s="1"/>
  <c r="P12" i="59"/>
  <c r="O12" i="59"/>
  <c r="O13" i="59" s="1"/>
  <c r="N12" i="59"/>
  <c r="M12" i="59"/>
  <c r="M13" i="59" s="1"/>
  <c r="L12" i="59"/>
  <c r="K12" i="59"/>
  <c r="K13" i="59" s="1"/>
  <c r="J12" i="59"/>
  <c r="J13" i="59" s="1"/>
  <c r="I12" i="59"/>
  <c r="I190" i="59" s="1"/>
  <c r="H12" i="59"/>
  <c r="G12" i="59"/>
  <c r="P71" i="1"/>
  <c r="O71" i="1"/>
  <c r="N71" i="1"/>
  <c r="M71" i="1"/>
  <c r="L71" i="1"/>
  <c r="K71" i="1"/>
  <c r="J71" i="1"/>
  <c r="I71" i="1"/>
  <c r="H71" i="1"/>
  <c r="G71" i="1"/>
  <c r="G72" i="1"/>
  <c r="P196" i="1"/>
  <c r="O196" i="1"/>
  <c r="N196" i="1"/>
  <c r="M196" i="1"/>
  <c r="L196" i="1"/>
  <c r="K196" i="1"/>
  <c r="J196" i="1"/>
  <c r="I196" i="1"/>
  <c r="H196" i="1"/>
  <c r="G196" i="1"/>
  <c r="P177" i="1"/>
  <c r="O177" i="1"/>
  <c r="N177" i="1"/>
  <c r="M177" i="1"/>
  <c r="L177" i="1"/>
  <c r="K177" i="1"/>
  <c r="J177" i="1"/>
  <c r="I177" i="1"/>
  <c r="H177" i="1"/>
  <c r="G177" i="1"/>
  <c r="P158" i="1"/>
  <c r="O158" i="1"/>
  <c r="N158" i="1"/>
  <c r="M158" i="1"/>
  <c r="L158" i="1"/>
  <c r="K158" i="1"/>
  <c r="J158" i="1"/>
  <c r="I158" i="1"/>
  <c r="H158" i="1"/>
  <c r="G158" i="1"/>
  <c r="P139" i="1"/>
  <c r="O139" i="1"/>
  <c r="N139" i="1"/>
  <c r="M139" i="1"/>
  <c r="L139" i="1"/>
  <c r="K139" i="1"/>
  <c r="J139" i="1"/>
  <c r="I139" i="1"/>
  <c r="H139" i="1"/>
  <c r="G139" i="1"/>
  <c r="G120" i="1"/>
  <c r="P120" i="1"/>
  <c r="O120" i="1"/>
  <c r="N120" i="1"/>
  <c r="M120" i="1"/>
  <c r="L120" i="1"/>
  <c r="K120" i="1"/>
  <c r="J120" i="1"/>
  <c r="I120" i="1"/>
  <c r="H120" i="1"/>
  <c r="P101" i="1"/>
  <c r="O101" i="1"/>
  <c r="N101" i="1"/>
  <c r="M101" i="1"/>
  <c r="L101" i="1"/>
  <c r="K101" i="1"/>
  <c r="J101" i="1"/>
  <c r="I101" i="1"/>
  <c r="H101" i="1"/>
  <c r="G101" i="1"/>
  <c r="G102" i="1"/>
  <c r="P197" i="1"/>
  <c r="O197" i="1"/>
  <c r="N197" i="1"/>
  <c r="M197" i="1"/>
  <c r="L197" i="1"/>
  <c r="K197" i="1"/>
  <c r="J197" i="1"/>
  <c r="I197" i="1"/>
  <c r="H197" i="1"/>
  <c r="G197" i="1"/>
  <c r="P178" i="1"/>
  <c r="O178" i="1"/>
  <c r="N178" i="1"/>
  <c r="M178" i="1"/>
  <c r="L178" i="1"/>
  <c r="K178" i="1"/>
  <c r="J178" i="1"/>
  <c r="I178" i="1"/>
  <c r="H178" i="1"/>
  <c r="G178" i="1"/>
  <c r="P159" i="1"/>
  <c r="O159" i="1"/>
  <c r="N159" i="1"/>
  <c r="M159" i="1"/>
  <c r="L159" i="1"/>
  <c r="K159" i="1"/>
  <c r="J159" i="1"/>
  <c r="I159" i="1"/>
  <c r="H159" i="1"/>
  <c r="G159" i="1"/>
  <c r="P140" i="1"/>
  <c r="O140" i="1"/>
  <c r="N140" i="1"/>
  <c r="M140" i="1"/>
  <c r="L140" i="1"/>
  <c r="K140" i="1"/>
  <c r="J140" i="1"/>
  <c r="I140" i="1"/>
  <c r="H140" i="1"/>
  <c r="G140" i="1"/>
  <c r="P121" i="1"/>
  <c r="O121" i="1"/>
  <c r="N121" i="1"/>
  <c r="M121" i="1"/>
  <c r="L121" i="1"/>
  <c r="K121" i="1"/>
  <c r="J121" i="1"/>
  <c r="I121" i="1"/>
  <c r="H121" i="1"/>
  <c r="G121" i="1"/>
  <c r="P102" i="1"/>
  <c r="O102" i="1"/>
  <c r="N102" i="1"/>
  <c r="M102" i="1"/>
  <c r="L102" i="1"/>
  <c r="K102" i="1"/>
  <c r="J102" i="1"/>
  <c r="I102" i="1"/>
  <c r="H102" i="1"/>
  <c r="P72" i="1"/>
  <c r="O72" i="1"/>
  <c r="N72" i="1"/>
  <c r="M72" i="1"/>
  <c r="L72" i="1"/>
  <c r="K72" i="1"/>
  <c r="J72" i="1"/>
  <c r="I72" i="1"/>
  <c r="H72" i="1"/>
  <c r="G218" i="1"/>
  <c r="E13" i="1"/>
  <c r="P68" i="1"/>
  <c r="G24" i="1"/>
  <c r="H13" i="63" l="1"/>
  <c r="J13" i="64"/>
  <c r="G13" i="60"/>
  <c r="J13" i="63"/>
  <c r="L13" i="65"/>
  <c r="K13" i="66"/>
  <c r="L13" i="64"/>
  <c r="L13" i="66"/>
  <c r="L13" i="63"/>
  <c r="H13" i="65"/>
  <c r="J13" i="67"/>
  <c r="N13" i="60"/>
  <c r="O91" i="59"/>
  <c r="O13" i="62"/>
  <c r="H13" i="64"/>
  <c r="H13" i="66"/>
  <c r="O80" i="67"/>
  <c r="O81" i="67"/>
  <c r="I77" i="67"/>
  <c r="K77" i="67"/>
  <c r="I76" i="67"/>
  <c r="H76" i="67"/>
  <c r="J79" i="67"/>
  <c r="G81" i="67"/>
  <c r="G80" i="67"/>
  <c r="M80" i="67"/>
  <c r="M81" i="67"/>
  <c r="P80" i="67"/>
  <c r="P81" i="67"/>
  <c r="M79" i="67"/>
  <c r="K190" i="67"/>
  <c r="J190" i="67"/>
  <c r="H190" i="67"/>
  <c r="G190" i="67"/>
  <c r="P190" i="67"/>
  <c r="L190" i="67"/>
  <c r="O190" i="67"/>
  <c r="N190" i="67"/>
  <c r="M190" i="67"/>
  <c r="N80" i="67"/>
  <c r="N81" i="67"/>
  <c r="I80" i="67"/>
  <c r="I81" i="67"/>
  <c r="P79" i="67"/>
  <c r="N77" i="67"/>
  <c r="K79" i="67"/>
  <c r="M76" i="67"/>
  <c r="L79" i="67"/>
  <c r="K80" i="67"/>
  <c r="K81" i="67"/>
  <c r="H223" i="67"/>
  <c r="G13" i="67"/>
  <c r="N186" i="67"/>
  <c r="D18" i="67"/>
  <c r="D28" i="67"/>
  <c r="O41" i="67"/>
  <c r="H45" i="67"/>
  <c r="H70" i="67"/>
  <c r="M75" i="67"/>
  <c r="M77" i="67" s="1"/>
  <c r="J95" i="67"/>
  <c r="K104" i="67"/>
  <c r="N111" i="67"/>
  <c r="O129" i="67"/>
  <c r="O142" i="67"/>
  <c r="J152" i="67"/>
  <c r="K161" i="67"/>
  <c r="N168" i="67"/>
  <c r="O186" i="67"/>
  <c r="O199" i="67"/>
  <c r="K223" i="67"/>
  <c r="I13" i="67"/>
  <c r="D19" i="67"/>
  <c r="I45" i="67"/>
  <c r="G78" i="67"/>
  <c r="H79" i="67" s="1"/>
  <c r="K95" i="67"/>
  <c r="G114" i="67"/>
  <c r="P129" i="67"/>
  <c r="K152" i="67"/>
  <c r="G171" i="67"/>
  <c r="P186" i="67"/>
  <c r="N198" i="67"/>
  <c r="L223" i="67"/>
  <c r="D20" i="67"/>
  <c r="H43" i="67"/>
  <c r="J70" i="67"/>
  <c r="N74" i="67"/>
  <c r="N76" i="67" s="1"/>
  <c r="O75" i="67"/>
  <c r="D91" i="67"/>
  <c r="L95" i="67"/>
  <c r="H114" i="67"/>
  <c r="L125" i="67"/>
  <c r="H144" i="67"/>
  <c r="D148" i="67"/>
  <c r="L152" i="67"/>
  <c r="H171" i="67"/>
  <c r="L182" i="67"/>
  <c r="H201" i="67"/>
  <c r="M223" i="67"/>
  <c r="D48" i="67"/>
  <c r="D49" i="67" s="1"/>
  <c r="D27" i="67"/>
  <c r="D29" i="67" s="1"/>
  <c r="N129" i="67"/>
  <c r="D21" i="67"/>
  <c r="D22" i="67" s="1"/>
  <c r="K45" i="67"/>
  <c r="N91" i="67"/>
  <c r="M95" i="67"/>
  <c r="D130" i="67"/>
  <c r="D134" i="67"/>
  <c r="N148" i="67"/>
  <c r="M152" i="67"/>
  <c r="D187" i="67"/>
  <c r="I222" i="67"/>
  <c r="L13" i="67"/>
  <c r="L45" i="67"/>
  <c r="L70" i="67"/>
  <c r="O91" i="67"/>
  <c r="N95" i="67"/>
  <c r="N130" i="67"/>
  <c r="D135" i="67"/>
  <c r="O148" i="67"/>
  <c r="N152" i="67"/>
  <c r="N187" i="67"/>
  <c r="J222" i="67"/>
  <c r="O95" i="67"/>
  <c r="N103" i="67"/>
  <c r="P109" i="67"/>
  <c r="K114" i="67"/>
  <c r="J122" i="67"/>
  <c r="D136" i="67"/>
  <c r="P148" i="67"/>
  <c r="O152" i="67"/>
  <c r="N160" i="67"/>
  <c r="P166" i="67"/>
  <c r="K171" i="67"/>
  <c r="J179" i="67"/>
  <c r="I224" i="67"/>
  <c r="N13" i="67"/>
  <c r="L43" i="67"/>
  <c r="N45" i="67"/>
  <c r="P95" i="67"/>
  <c r="H106" i="67"/>
  <c r="D110" i="67"/>
  <c r="L114" i="67"/>
  <c r="L144" i="67"/>
  <c r="P152" i="67"/>
  <c r="H163" i="67"/>
  <c r="D167" i="67"/>
  <c r="L171" i="67"/>
  <c r="L201" i="67"/>
  <c r="L222" i="67"/>
  <c r="J224" i="67"/>
  <c r="J41" i="67"/>
  <c r="D92" i="67"/>
  <c r="N110" i="67"/>
  <c r="M114" i="67"/>
  <c r="N123" i="67"/>
  <c r="I133" i="67"/>
  <c r="J142" i="67"/>
  <c r="D149" i="67"/>
  <c r="N167" i="67"/>
  <c r="M171" i="67"/>
  <c r="N180" i="67"/>
  <c r="J199" i="67"/>
  <c r="M222" i="67"/>
  <c r="P13" i="67"/>
  <c r="I40" i="67"/>
  <c r="P45" i="67"/>
  <c r="N92" i="67"/>
  <c r="H224" i="67" s="1"/>
  <c r="G224" i="67" s="1"/>
  <c r="O110" i="67"/>
  <c r="N114" i="67"/>
  <c r="M122" i="67"/>
  <c r="I141" i="67"/>
  <c r="N149" i="67"/>
  <c r="N171" i="67"/>
  <c r="M179" i="67"/>
  <c r="I198" i="67"/>
  <c r="L224" i="67"/>
  <c r="B47" i="67"/>
  <c r="P185" i="67"/>
  <c r="H76" i="66"/>
  <c r="O80" i="66"/>
  <c r="O81" i="66"/>
  <c r="I77" i="66"/>
  <c r="G81" i="66"/>
  <c r="G80" i="66"/>
  <c r="I80" i="66"/>
  <c r="I81" i="66"/>
  <c r="K190" i="66"/>
  <c r="J190" i="66"/>
  <c r="H190" i="66"/>
  <c r="G190" i="66"/>
  <c r="P190" i="66"/>
  <c r="O190" i="66"/>
  <c r="N190" i="66"/>
  <c r="L190" i="66"/>
  <c r="M190" i="66"/>
  <c r="J76" i="66"/>
  <c r="K80" i="66"/>
  <c r="K81" i="66"/>
  <c r="M80" i="66"/>
  <c r="M81" i="66"/>
  <c r="L80" i="66"/>
  <c r="L81" i="66"/>
  <c r="N80" i="66"/>
  <c r="N81" i="66"/>
  <c r="P80" i="66"/>
  <c r="P81" i="66"/>
  <c r="J79" i="66"/>
  <c r="K77" i="66"/>
  <c r="G13" i="66"/>
  <c r="D27" i="66"/>
  <c r="N129" i="66"/>
  <c r="N186" i="66"/>
  <c r="J223" i="66"/>
  <c r="G223" i="66" s="1"/>
  <c r="H70" i="66"/>
  <c r="L74" i="66"/>
  <c r="L76" i="66" s="1"/>
  <c r="J95" i="66"/>
  <c r="N111" i="66"/>
  <c r="O129" i="66"/>
  <c r="N133" i="66"/>
  <c r="J152" i="66"/>
  <c r="N168" i="66"/>
  <c r="O186" i="66"/>
  <c r="D17" i="66"/>
  <c r="I13" i="66"/>
  <c r="I45" i="66"/>
  <c r="G78" i="66"/>
  <c r="H79" i="66" s="1"/>
  <c r="K95" i="66"/>
  <c r="G114" i="66"/>
  <c r="P129" i="66"/>
  <c r="K152" i="66"/>
  <c r="G171" i="66"/>
  <c r="P186" i="66"/>
  <c r="L223" i="66"/>
  <c r="L75" i="66"/>
  <c r="L77" i="66" s="1"/>
  <c r="O40" i="66"/>
  <c r="J70" i="66"/>
  <c r="N74" i="66"/>
  <c r="N76" i="66" s="1"/>
  <c r="O75" i="66"/>
  <c r="D91" i="66"/>
  <c r="L95" i="66"/>
  <c r="K103" i="66"/>
  <c r="H114" i="66"/>
  <c r="P133" i="66"/>
  <c r="O141" i="66"/>
  <c r="D148" i="66"/>
  <c r="L152" i="66"/>
  <c r="K160" i="66"/>
  <c r="H171" i="66"/>
  <c r="O198" i="66"/>
  <c r="M223" i="66"/>
  <c r="I43" i="66"/>
  <c r="K45" i="66"/>
  <c r="N91" i="66"/>
  <c r="M95" i="66"/>
  <c r="M125" i="66"/>
  <c r="D130" i="66"/>
  <c r="D134" i="66"/>
  <c r="D135" i="66" s="1"/>
  <c r="I144" i="66"/>
  <c r="N148" i="66"/>
  <c r="M152" i="66"/>
  <c r="M182" i="66"/>
  <c r="D187" i="66"/>
  <c r="I201" i="66"/>
  <c r="I222" i="66"/>
  <c r="O91" i="66"/>
  <c r="N95" i="66"/>
  <c r="N130" i="66"/>
  <c r="O148" i="66"/>
  <c r="N152" i="66"/>
  <c r="N187" i="66"/>
  <c r="J222" i="66"/>
  <c r="O152" i="66"/>
  <c r="I224" i="66"/>
  <c r="L43" i="66"/>
  <c r="N45" i="66"/>
  <c r="P95" i="66"/>
  <c r="H106" i="66"/>
  <c r="D110" i="66"/>
  <c r="L114" i="66"/>
  <c r="H133" i="66"/>
  <c r="L144" i="66"/>
  <c r="P152" i="66"/>
  <c r="H163" i="66"/>
  <c r="D167" i="66"/>
  <c r="L171" i="66"/>
  <c r="L201" i="66"/>
  <c r="L222" i="66"/>
  <c r="J224" i="66"/>
  <c r="J41" i="66"/>
  <c r="M78" i="66"/>
  <c r="M79" i="66" s="1"/>
  <c r="N110" i="66"/>
  <c r="M114" i="66"/>
  <c r="N123" i="66"/>
  <c r="J142" i="66"/>
  <c r="N167" i="66"/>
  <c r="M171" i="66"/>
  <c r="N180" i="66"/>
  <c r="J199" i="66"/>
  <c r="M222" i="66"/>
  <c r="P13" i="66"/>
  <c r="P45" i="66"/>
  <c r="N92" i="66"/>
  <c r="H224" i="66" s="1"/>
  <c r="G224" i="66" s="1"/>
  <c r="O110" i="66"/>
  <c r="N114" i="66"/>
  <c r="I141" i="66"/>
  <c r="N149" i="66"/>
  <c r="O167" i="66"/>
  <c r="N171" i="66"/>
  <c r="M179" i="66"/>
  <c r="I198" i="66"/>
  <c r="L224" i="66"/>
  <c r="B47" i="66"/>
  <c r="P185" i="66"/>
  <c r="N80" i="65"/>
  <c r="N81" i="65"/>
  <c r="P80" i="65"/>
  <c r="P81" i="65"/>
  <c r="O80" i="65"/>
  <c r="O81" i="65"/>
  <c r="K77" i="65"/>
  <c r="K190" i="65"/>
  <c r="J190" i="65"/>
  <c r="M190" i="65"/>
  <c r="H190" i="65"/>
  <c r="G190" i="65"/>
  <c r="L190" i="65"/>
  <c r="P190" i="65"/>
  <c r="O190" i="65"/>
  <c r="N190" i="65"/>
  <c r="G81" i="65"/>
  <c r="G80" i="65"/>
  <c r="H79" i="65"/>
  <c r="N79" i="65"/>
  <c r="H223" i="65"/>
  <c r="G223" i="65" s="1"/>
  <c r="H76" i="65"/>
  <c r="J79" i="65"/>
  <c r="J76" i="65"/>
  <c r="M79" i="65"/>
  <c r="L80" i="65"/>
  <c r="L81" i="65"/>
  <c r="L79" i="65"/>
  <c r="M80" i="65"/>
  <c r="M81" i="65"/>
  <c r="D17" i="65"/>
  <c r="D19" i="65" s="1"/>
  <c r="D18" i="65"/>
  <c r="D28" i="65"/>
  <c r="H70" i="65"/>
  <c r="J95" i="65"/>
  <c r="N111" i="65"/>
  <c r="O129" i="65"/>
  <c r="J152" i="65"/>
  <c r="N168" i="65"/>
  <c r="O186" i="65"/>
  <c r="K223" i="65"/>
  <c r="D48" i="65"/>
  <c r="N186" i="65"/>
  <c r="D29" i="65"/>
  <c r="I70" i="65"/>
  <c r="G78" i="65"/>
  <c r="J13" i="65"/>
  <c r="B53" i="65"/>
  <c r="D55" i="65" s="1"/>
  <c r="J70" i="65"/>
  <c r="D91" i="65"/>
  <c r="L95" i="65"/>
  <c r="D148" i="65"/>
  <c r="L152" i="65"/>
  <c r="M223" i="65"/>
  <c r="K45" i="65"/>
  <c r="D54" i="65"/>
  <c r="D56" i="65" s="1"/>
  <c r="K70" i="65"/>
  <c r="N91" i="65"/>
  <c r="M95" i="65"/>
  <c r="D130" i="65"/>
  <c r="D134" i="65"/>
  <c r="N148" i="65"/>
  <c r="M152" i="65"/>
  <c r="I171" i="65"/>
  <c r="D187" i="65"/>
  <c r="D191" i="65"/>
  <c r="I114" i="65"/>
  <c r="L45" i="65"/>
  <c r="O91" i="65"/>
  <c r="N95" i="65"/>
  <c r="N125" i="65"/>
  <c r="N130" i="65"/>
  <c r="O148" i="65"/>
  <c r="N152" i="65"/>
  <c r="N187" i="65"/>
  <c r="D192" i="65"/>
  <c r="J222" i="65"/>
  <c r="M45" i="65"/>
  <c r="O95" i="65"/>
  <c r="P109" i="65"/>
  <c r="P148" i="65"/>
  <c r="O152" i="65"/>
  <c r="P166" i="65"/>
  <c r="K222" i="65"/>
  <c r="I224" i="65"/>
  <c r="G13" i="65"/>
  <c r="D27" i="65"/>
  <c r="I13" i="65"/>
  <c r="N13" i="65"/>
  <c r="N45" i="65"/>
  <c r="G75" i="65"/>
  <c r="P95" i="65"/>
  <c r="D110" i="65"/>
  <c r="P152" i="65"/>
  <c r="H163" i="65"/>
  <c r="D167" i="65"/>
  <c r="L222" i="65"/>
  <c r="J224" i="65"/>
  <c r="N129" i="65"/>
  <c r="K95" i="65"/>
  <c r="K152" i="65"/>
  <c r="O45" i="65"/>
  <c r="B61" i="65"/>
  <c r="H75" i="65"/>
  <c r="D92" i="65"/>
  <c r="N110" i="65"/>
  <c r="I133" i="65"/>
  <c r="D149" i="65"/>
  <c r="D153" i="65"/>
  <c r="D154" i="65" s="1"/>
  <c r="N167" i="65"/>
  <c r="M222" i="65"/>
  <c r="K13" i="65"/>
  <c r="P13" i="65"/>
  <c r="P45" i="65"/>
  <c r="I75" i="65"/>
  <c r="I77" i="65" s="1"/>
  <c r="N92" i="65"/>
  <c r="H224" i="65" s="1"/>
  <c r="O110" i="65"/>
  <c r="N149" i="65"/>
  <c r="B47" i="65"/>
  <c r="P185" i="65"/>
  <c r="H76" i="64"/>
  <c r="H79" i="64"/>
  <c r="L80" i="64"/>
  <c r="L81" i="64"/>
  <c r="N80" i="64"/>
  <c r="N81" i="64"/>
  <c r="P80" i="64"/>
  <c r="P81" i="64"/>
  <c r="J79" i="64"/>
  <c r="K77" i="64"/>
  <c r="O80" i="64"/>
  <c r="O81" i="64"/>
  <c r="N79" i="64"/>
  <c r="P79" i="64"/>
  <c r="M79" i="64"/>
  <c r="M76" i="64"/>
  <c r="N76" i="64"/>
  <c r="I77" i="64"/>
  <c r="K190" i="64"/>
  <c r="J190" i="64"/>
  <c r="H190" i="64"/>
  <c r="L190" i="64"/>
  <c r="G190" i="64"/>
  <c r="P190" i="64"/>
  <c r="O190" i="64"/>
  <c r="N190" i="64"/>
  <c r="M190" i="64"/>
  <c r="J76" i="64"/>
  <c r="D17" i="64"/>
  <c r="G70" i="64"/>
  <c r="N186" i="64"/>
  <c r="D28" i="64"/>
  <c r="H45" i="64"/>
  <c r="H70" i="64"/>
  <c r="L74" i="64"/>
  <c r="L76" i="64" s="1"/>
  <c r="M75" i="64"/>
  <c r="M77" i="64" s="1"/>
  <c r="J95" i="64"/>
  <c r="N111" i="64"/>
  <c r="O129" i="64"/>
  <c r="J152" i="64"/>
  <c r="N168" i="64"/>
  <c r="O186" i="64"/>
  <c r="G13" i="64"/>
  <c r="D27" i="64"/>
  <c r="N129" i="64"/>
  <c r="I13" i="64"/>
  <c r="I45" i="64"/>
  <c r="I70" i="64"/>
  <c r="N75" i="64"/>
  <c r="K95" i="64"/>
  <c r="G114" i="64"/>
  <c r="P129" i="64"/>
  <c r="K152" i="64"/>
  <c r="P186" i="64"/>
  <c r="L223" i="64"/>
  <c r="J70" i="64"/>
  <c r="O75" i="64"/>
  <c r="D91" i="64"/>
  <c r="L95" i="64"/>
  <c r="K103" i="64"/>
  <c r="H114" i="64"/>
  <c r="D148" i="64"/>
  <c r="L152" i="64"/>
  <c r="M223" i="64"/>
  <c r="G223" i="64" s="1"/>
  <c r="K45" i="64"/>
  <c r="K70" i="64"/>
  <c r="N91" i="64"/>
  <c r="M95" i="64"/>
  <c r="D130" i="64"/>
  <c r="N148" i="64"/>
  <c r="M152" i="64"/>
  <c r="I171" i="64"/>
  <c r="D187" i="64"/>
  <c r="D191" i="64"/>
  <c r="D192" i="64" s="1"/>
  <c r="I222" i="64"/>
  <c r="K13" i="64"/>
  <c r="L45" i="64"/>
  <c r="O91" i="64"/>
  <c r="N95" i="64"/>
  <c r="J114" i="64"/>
  <c r="N130" i="64"/>
  <c r="O148" i="64"/>
  <c r="N152" i="64"/>
  <c r="O161" i="64"/>
  <c r="K180" i="64"/>
  <c r="N187" i="64"/>
  <c r="J222" i="64"/>
  <c r="M70" i="64"/>
  <c r="O95" i="64"/>
  <c r="K114" i="64"/>
  <c r="O152" i="64"/>
  <c r="N160" i="64"/>
  <c r="J179" i="64"/>
  <c r="I224" i="64"/>
  <c r="N13" i="64"/>
  <c r="L43" i="64"/>
  <c r="P95" i="64"/>
  <c r="H106" i="64"/>
  <c r="D110" i="64"/>
  <c r="L114" i="64"/>
  <c r="L144" i="64"/>
  <c r="P152" i="64"/>
  <c r="H163" i="64"/>
  <c r="D167" i="64"/>
  <c r="L201" i="64"/>
  <c r="L222" i="64"/>
  <c r="J224" i="64"/>
  <c r="M13" i="64"/>
  <c r="J41" i="64"/>
  <c r="N110" i="64"/>
  <c r="M114" i="64"/>
  <c r="N123" i="64"/>
  <c r="I133" i="64"/>
  <c r="J142" i="64"/>
  <c r="D149" i="64"/>
  <c r="D153" i="64"/>
  <c r="N167" i="64"/>
  <c r="N180" i="64"/>
  <c r="J199" i="64"/>
  <c r="M222" i="64"/>
  <c r="P13" i="64"/>
  <c r="I40" i="64"/>
  <c r="P45" i="64"/>
  <c r="N92" i="64"/>
  <c r="H224" i="64" s="1"/>
  <c r="O110" i="64"/>
  <c r="N114" i="64"/>
  <c r="M122" i="64"/>
  <c r="I141" i="64"/>
  <c r="N149" i="64"/>
  <c r="M179" i="64"/>
  <c r="I198" i="64"/>
  <c r="L224" i="64"/>
  <c r="B47" i="64"/>
  <c r="P185" i="64"/>
  <c r="O76" i="63"/>
  <c r="H76" i="63"/>
  <c r="J79" i="63"/>
  <c r="P80" i="63"/>
  <c r="P81" i="63"/>
  <c r="I77" i="63"/>
  <c r="G81" i="63"/>
  <c r="G80" i="63"/>
  <c r="I76" i="63"/>
  <c r="K80" i="63"/>
  <c r="K81" i="63"/>
  <c r="J77" i="63"/>
  <c r="P76" i="63"/>
  <c r="L80" i="63"/>
  <c r="L81" i="63"/>
  <c r="N79" i="63"/>
  <c r="M76" i="63"/>
  <c r="O79" i="63"/>
  <c r="K77" i="63"/>
  <c r="D18" i="63"/>
  <c r="H45" i="63"/>
  <c r="H70" i="63"/>
  <c r="L74" i="63"/>
  <c r="L76" i="63" s="1"/>
  <c r="M75" i="63"/>
  <c r="M77" i="63" s="1"/>
  <c r="J95" i="63"/>
  <c r="N111" i="63"/>
  <c r="D116" i="63"/>
  <c r="O129" i="63"/>
  <c r="N133" i="63"/>
  <c r="M141" i="63"/>
  <c r="J152" i="63"/>
  <c r="I160" i="63"/>
  <c r="N168" i="63"/>
  <c r="D173" i="63"/>
  <c r="O186" i="63"/>
  <c r="N190" i="63"/>
  <c r="M198" i="63"/>
  <c r="I45" i="63"/>
  <c r="N75" i="63"/>
  <c r="G78" i="63"/>
  <c r="H79" i="63" s="1"/>
  <c r="K95" i="63"/>
  <c r="D117" i="63"/>
  <c r="K125" i="63"/>
  <c r="P129" i="63"/>
  <c r="O133" i="63"/>
  <c r="K152" i="63"/>
  <c r="O163" i="63"/>
  <c r="G171" i="63"/>
  <c r="D174" i="63"/>
  <c r="K182" i="63"/>
  <c r="P186" i="63"/>
  <c r="O190" i="63"/>
  <c r="L223" i="63"/>
  <c r="G223" i="63" s="1"/>
  <c r="I81" i="63"/>
  <c r="I13" i="63"/>
  <c r="B53" i="63"/>
  <c r="J70" i="63"/>
  <c r="O75" i="63"/>
  <c r="O77" i="63" s="1"/>
  <c r="D91" i="63"/>
  <c r="L95" i="63"/>
  <c r="H114" i="63"/>
  <c r="P133" i="63"/>
  <c r="D148" i="63"/>
  <c r="L152" i="63"/>
  <c r="H171" i="63"/>
  <c r="D175" i="63"/>
  <c r="P190" i="63"/>
  <c r="M223" i="63"/>
  <c r="G13" i="63"/>
  <c r="D27" i="63"/>
  <c r="D28" i="63" s="1"/>
  <c r="K13" i="63"/>
  <c r="K45" i="63"/>
  <c r="D54" i="63"/>
  <c r="D55" i="63" s="1"/>
  <c r="N91" i="63"/>
  <c r="M95" i="63"/>
  <c r="D130" i="63"/>
  <c r="D134" i="63"/>
  <c r="D135" i="63" s="1"/>
  <c r="N148" i="63"/>
  <c r="M152" i="63"/>
  <c r="D187" i="63"/>
  <c r="D191" i="63"/>
  <c r="D17" i="63"/>
  <c r="D115" i="63"/>
  <c r="N129" i="63"/>
  <c r="N186" i="63"/>
  <c r="L45" i="63"/>
  <c r="O91" i="63"/>
  <c r="N95" i="63"/>
  <c r="J114" i="63"/>
  <c r="N130" i="63"/>
  <c r="O148" i="63"/>
  <c r="N152" i="63"/>
  <c r="J171" i="63"/>
  <c r="N187" i="63"/>
  <c r="J222" i="63"/>
  <c r="M13" i="63"/>
  <c r="M70" i="63"/>
  <c r="O95" i="63"/>
  <c r="O152" i="63"/>
  <c r="K201" i="63"/>
  <c r="N13" i="63"/>
  <c r="N70" i="63"/>
  <c r="P95" i="63"/>
  <c r="H133" i="63"/>
  <c r="P152" i="63"/>
  <c r="H190" i="63"/>
  <c r="J224" i="63"/>
  <c r="O13" i="63"/>
  <c r="O70" i="63"/>
  <c r="N110" i="63"/>
  <c r="N123" i="63"/>
  <c r="J142" i="63"/>
  <c r="D149" i="63"/>
  <c r="D153" i="63"/>
  <c r="N167" i="63"/>
  <c r="N180" i="63"/>
  <c r="J199" i="63"/>
  <c r="M222" i="63"/>
  <c r="G222" i="63" s="1"/>
  <c r="D48" i="63"/>
  <c r="P13" i="63"/>
  <c r="K41" i="63"/>
  <c r="N92" i="63"/>
  <c r="H224" i="63" s="1"/>
  <c r="D97" i="63"/>
  <c r="O110" i="63"/>
  <c r="J133" i="63"/>
  <c r="N149" i="63"/>
  <c r="N171" i="63"/>
  <c r="J190" i="63"/>
  <c r="L224" i="63"/>
  <c r="B47" i="63"/>
  <c r="P185" i="63"/>
  <c r="K190" i="62"/>
  <c r="O190" i="62"/>
  <c r="J190" i="62"/>
  <c r="M190" i="62"/>
  <c r="H190" i="62"/>
  <c r="G190" i="62"/>
  <c r="N190" i="62"/>
  <c r="L190" i="62"/>
  <c r="P190" i="62"/>
  <c r="G81" i="62"/>
  <c r="G80" i="62"/>
  <c r="L79" i="62"/>
  <c r="K81" i="62"/>
  <c r="K80" i="62"/>
  <c r="M79" i="62"/>
  <c r="I81" i="62"/>
  <c r="I80" i="62"/>
  <c r="H223" i="62"/>
  <c r="J77" i="62"/>
  <c r="O79" i="62"/>
  <c r="N81" i="62"/>
  <c r="N80" i="62"/>
  <c r="P80" i="62"/>
  <c r="P81" i="62"/>
  <c r="J79" i="62"/>
  <c r="O80" i="62"/>
  <c r="O81" i="62"/>
  <c r="H76" i="62"/>
  <c r="H80" i="62"/>
  <c r="H81" i="62"/>
  <c r="I76" i="62"/>
  <c r="K79" i="62"/>
  <c r="N186" i="62"/>
  <c r="N111" i="62"/>
  <c r="O129" i="62"/>
  <c r="J152" i="62"/>
  <c r="P90" i="62"/>
  <c r="K95" i="62"/>
  <c r="H43" i="62"/>
  <c r="B53" i="62"/>
  <c r="J70" i="62"/>
  <c r="H78" i="62"/>
  <c r="D91" i="62"/>
  <c r="L95" i="62"/>
  <c r="L125" i="62"/>
  <c r="H144" i="62"/>
  <c r="D148" i="62"/>
  <c r="L152" i="62"/>
  <c r="L182" i="62"/>
  <c r="H201" i="62"/>
  <c r="M223" i="62"/>
  <c r="G13" i="62"/>
  <c r="H13" i="62"/>
  <c r="G78" i="62"/>
  <c r="K45" i="62"/>
  <c r="I78" i="62"/>
  <c r="N91" i="62"/>
  <c r="M95" i="62"/>
  <c r="I114" i="62"/>
  <c r="D130" i="62"/>
  <c r="D134" i="62"/>
  <c r="N148" i="62"/>
  <c r="M152" i="62"/>
  <c r="I171" i="62"/>
  <c r="D187" i="62"/>
  <c r="D191" i="62"/>
  <c r="I222" i="62"/>
  <c r="D27" i="62"/>
  <c r="D28" i="62" s="1"/>
  <c r="N129" i="62"/>
  <c r="L70" i="62"/>
  <c r="L44" i="62"/>
  <c r="M45" i="62"/>
  <c r="M70" i="62"/>
  <c r="O95" i="62"/>
  <c r="P109" i="62"/>
  <c r="P148" i="62"/>
  <c r="O152" i="62"/>
  <c r="P166" i="62"/>
  <c r="K222" i="62"/>
  <c r="I224" i="62"/>
  <c r="J95" i="62"/>
  <c r="N168" i="62"/>
  <c r="O186" i="62"/>
  <c r="K223" i="62"/>
  <c r="I13" i="62"/>
  <c r="P147" i="62"/>
  <c r="K152" i="62"/>
  <c r="N130" i="62"/>
  <c r="O148" i="62"/>
  <c r="L43" i="62"/>
  <c r="N45" i="62"/>
  <c r="G75" i="62"/>
  <c r="P95" i="62"/>
  <c r="H106" i="62"/>
  <c r="D110" i="62"/>
  <c r="L144" i="62"/>
  <c r="P152" i="62"/>
  <c r="H163" i="62"/>
  <c r="D167" i="62"/>
  <c r="L201" i="62"/>
  <c r="L222" i="62"/>
  <c r="J224" i="62"/>
  <c r="L13" i="62"/>
  <c r="N152" i="62"/>
  <c r="O45" i="62"/>
  <c r="H75" i="62"/>
  <c r="D92" i="62"/>
  <c r="N110" i="62"/>
  <c r="I133" i="62"/>
  <c r="N167" i="62"/>
  <c r="M222" i="62"/>
  <c r="D17" i="62"/>
  <c r="O91" i="62"/>
  <c r="P13" i="62"/>
  <c r="P45" i="62"/>
  <c r="I75" i="62"/>
  <c r="I77" i="62" s="1"/>
  <c r="N92" i="62"/>
  <c r="H224" i="62" s="1"/>
  <c r="O110" i="62"/>
  <c r="N149" i="62"/>
  <c r="O167" i="62"/>
  <c r="L224" i="62"/>
  <c r="N95" i="62"/>
  <c r="B47" i="62"/>
  <c r="D54" i="62" s="1"/>
  <c r="P185" i="62"/>
  <c r="O81" i="61"/>
  <c r="O80" i="61"/>
  <c r="K77" i="61"/>
  <c r="I81" i="61"/>
  <c r="I80" i="61"/>
  <c r="N79" i="61"/>
  <c r="K190" i="61"/>
  <c r="J190" i="61"/>
  <c r="H190" i="61"/>
  <c r="G190" i="61"/>
  <c r="P190" i="61"/>
  <c r="M190" i="61"/>
  <c r="O190" i="61"/>
  <c r="N190" i="61"/>
  <c r="L190" i="61"/>
  <c r="H76" i="61"/>
  <c r="J76" i="61"/>
  <c r="L79" i="61"/>
  <c r="M79" i="61"/>
  <c r="L80" i="61"/>
  <c r="L81" i="61"/>
  <c r="O79" i="61"/>
  <c r="N80" i="61"/>
  <c r="N81" i="61"/>
  <c r="P80" i="61"/>
  <c r="P81" i="61"/>
  <c r="D17" i="61"/>
  <c r="D18" i="61"/>
  <c r="M40" i="61"/>
  <c r="H70" i="61"/>
  <c r="L74" i="61"/>
  <c r="O76" i="61"/>
  <c r="J95" i="61"/>
  <c r="I103" i="61"/>
  <c r="N111" i="61"/>
  <c r="O129" i="61"/>
  <c r="M141" i="61"/>
  <c r="J152" i="61"/>
  <c r="I160" i="61"/>
  <c r="N168" i="61"/>
  <c r="O186" i="61"/>
  <c r="M198" i="61"/>
  <c r="K223" i="61"/>
  <c r="G223" i="61" s="1"/>
  <c r="N186" i="61"/>
  <c r="G114" i="61"/>
  <c r="G171" i="61"/>
  <c r="L223" i="61"/>
  <c r="I13" i="61"/>
  <c r="K95" i="61"/>
  <c r="K152" i="61"/>
  <c r="J70" i="61"/>
  <c r="N74" i="61"/>
  <c r="N76" i="61" s="1"/>
  <c r="O75" i="61"/>
  <c r="D91" i="61"/>
  <c r="L95" i="61"/>
  <c r="H114" i="61"/>
  <c r="D148" i="61"/>
  <c r="L152" i="61"/>
  <c r="H171" i="61"/>
  <c r="M223" i="61"/>
  <c r="K45" i="61"/>
  <c r="M95" i="61"/>
  <c r="D134" i="61"/>
  <c r="D135" i="61" s="1"/>
  <c r="N148" i="61"/>
  <c r="D187" i="61"/>
  <c r="D191" i="61"/>
  <c r="I222" i="61"/>
  <c r="G222" i="61" s="1"/>
  <c r="D27" i="61"/>
  <c r="N91" i="61"/>
  <c r="D130" i="61"/>
  <c r="M152" i="61"/>
  <c r="L45" i="61"/>
  <c r="O91" i="61"/>
  <c r="N95" i="61"/>
  <c r="J114" i="61"/>
  <c r="N130" i="61"/>
  <c r="O148" i="61"/>
  <c r="N152" i="61"/>
  <c r="O161" i="61"/>
  <c r="J171" i="61"/>
  <c r="K180" i="61"/>
  <c r="N187" i="61"/>
  <c r="D192" i="61"/>
  <c r="J222" i="61"/>
  <c r="O95" i="61"/>
  <c r="O152" i="61"/>
  <c r="K171" i="61"/>
  <c r="I224" i="61"/>
  <c r="G13" i="61"/>
  <c r="K13" i="61"/>
  <c r="K70" i="61"/>
  <c r="M13" i="61"/>
  <c r="K114" i="61"/>
  <c r="N45" i="61"/>
  <c r="G75" i="61"/>
  <c r="P95" i="61"/>
  <c r="D110" i="61"/>
  <c r="D92" i="61" s="1"/>
  <c r="L114" i="61"/>
  <c r="P152" i="61"/>
  <c r="D167" i="61"/>
  <c r="L171" i="61"/>
  <c r="L222" i="61"/>
  <c r="J224" i="61"/>
  <c r="M70" i="61"/>
  <c r="J41" i="61"/>
  <c r="H75" i="61"/>
  <c r="H77" i="61" s="1"/>
  <c r="N110" i="61"/>
  <c r="M114" i="61"/>
  <c r="N123" i="61"/>
  <c r="I133" i="61"/>
  <c r="J142" i="61"/>
  <c r="N167" i="61"/>
  <c r="M171" i="61"/>
  <c r="N180" i="61"/>
  <c r="J199" i="61"/>
  <c r="M222" i="61"/>
  <c r="P13" i="61"/>
  <c r="P45" i="61"/>
  <c r="N92" i="61"/>
  <c r="H224" i="61" s="1"/>
  <c r="O110" i="61"/>
  <c r="N114" i="61"/>
  <c r="N149" i="61"/>
  <c r="O167" i="61"/>
  <c r="N171" i="61"/>
  <c r="L224" i="61"/>
  <c r="B47" i="61"/>
  <c r="P185" i="61"/>
  <c r="O201" i="60"/>
  <c r="J76" i="60"/>
  <c r="L103" i="60"/>
  <c r="K103" i="60"/>
  <c r="J142" i="60"/>
  <c r="M104" i="60"/>
  <c r="L104" i="60"/>
  <c r="P40" i="60"/>
  <c r="O40" i="60"/>
  <c r="O76" i="60"/>
  <c r="P81" i="60"/>
  <c r="I141" i="60"/>
  <c r="K142" i="60"/>
  <c r="P144" i="60"/>
  <c r="N70" i="60"/>
  <c r="N74" i="60"/>
  <c r="N76" i="60" s="1"/>
  <c r="N75" i="60"/>
  <c r="N77" i="60" s="1"/>
  <c r="D149" i="60"/>
  <c r="D148" i="60"/>
  <c r="M80" i="60"/>
  <c r="M81" i="60"/>
  <c r="J41" i="60"/>
  <c r="K44" i="60"/>
  <c r="K45" i="60"/>
  <c r="L70" i="60"/>
  <c r="L74" i="60"/>
  <c r="P43" i="60"/>
  <c r="O167" i="60"/>
  <c r="N149" i="60"/>
  <c r="O110" i="60"/>
  <c r="N92" i="60"/>
  <c r="H224" i="60" s="1"/>
  <c r="P13" i="60"/>
  <c r="N167" i="60"/>
  <c r="N110" i="60"/>
  <c r="N187" i="60"/>
  <c r="O148" i="60"/>
  <c r="N130" i="60"/>
  <c r="O91" i="60"/>
  <c r="K13" i="60"/>
  <c r="H13" i="60"/>
  <c r="N186" i="60"/>
  <c r="N148" i="60"/>
  <c r="N91" i="60"/>
  <c r="I13" i="60"/>
  <c r="N111" i="60"/>
  <c r="O186" i="60"/>
  <c r="N168" i="60"/>
  <c r="O129" i="60"/>
  <c r="D27" i="60"/>
  <c r="L44" i="60"/>
  <c r="G70" i="60"/>
  <c r="K76" i="60"/>
  <c r="H80" i="60"/>
  <c r="H95" i="60"/>
  <c r="I79" i="60"/>
  <c r="K106" i="60"/>
  <c r="H45" i="60"/>
  <c r="H44" i="60"/>
  <c r="I80" i="60"/>
  <c r="I77" i="60"/>
  <c r="N129" i="60"/>
  <c r="K163" i="60"/>
  <c r="J79" i="60"/>
  <c r="K77" i="60"/>
  <c r="K79" i="60"/>
  <c r="I81" i="60"/>
  <c r="G152" i="60"/>
  <c r="P152" i="60"/>
  <c r="O152" i="60"/>
  <c r="N152" i="60"/>
  <c r="M152" i="60"/>
  <c r="L152" i="60"/>
  <c r="K152" i="60"/>
  <c r="J152" i="60"/>
  <c r="G95" i="60"/>
  <c r="P95" i="60"/>
  <c r="N95" i="60"/>
  <c r="M95" i="60"/>
  <c r="L95" i="60"/>
  <c r="K95" i="60"/>
  <c r="J95" i="60"/>
  <c r="D18" i="60"/>
  <c r="J40" i="60"/>
  <c r="K80" i="60"/>
  <c r="K81" i="60"/>
  <c r="L75" i="60"/>
  <c r="L77" i="60" s="1"/>
  <c r="O81" i="60"/>
  <c r="M77" i="60"/>
  <c r="N79" i="60"/>
  <c r="N122" i="60"/>
  <c r="M179" i="60"/>
  <c r="N133" i="60"/>
  <c r="N190" i="60"/>
  <c r="M198" i="60"/>
  <c r="K223" i="60"/>
  <c r="G223" i="60" s="1"/>
  <c r="I45" i="60"/>
  <c r="G114" i="60"/>
  <c r="H123" i="60"/>
  <c r="K125" i="60"/>
  <c r="P129" i="60"/>
  <c r="O133" i="60"/>
  <c r="P147" i="60"/>
  <c r="L161" i="60"/>
  <c r="O163" i="60"/>
  <c r="G171" i="60"/>
  <c r="H180" i="60"/>
  <c r="K182" i="60"/>
  <c r="P186" i="60"/>
  <c r="O190" i="60"/>
  <c r="L223" i="60"/>
  <c r="O106" i="60"/>
  <c r="B53" i="60"/>
  <c r="J70" i="60"/>
  <c r="O75" i="60"/>
  <c r="H78" i="60"/>
  <c r="H79" i="60" s="1"/>
  <c r="D91" i="60"/>
  <c r="H114" i="60"/>
  <c r="P133" i="60"/>
  <c r="O141" i="60"/>
  <c r="K160" i="60"/>
  <c r="H171" i="60"/>
  <c r="P190" i="60"/>
  <c r="O198" i="60"/>
  <c r="M223" i="60"/>
  <c r="D130" i="60"/>
  <c r="D134" i="60"/>
  <c r="M182" i="60"/>
  <c r="D187" i="60"/>
  <c r="J114" i="60"/>
  <c r="I122" i="60"/>
  <c r="M160" i="60"/>
  <c r="J171" i="60"/>
  <c r="J222" i="60"/>
  <c r="K222" i="60"/>
  <c r="G133" i="60"/>
  <c r="D110" i="60"/>
  <c r="L114" i="60"/>
  <c r="H133" i="60"/>
  <c r="D167" i="60"/>
  <c r="L171" i="60"/>
  <c r="H190" i="60"/>
  <c r="L201" i="60"/>
  <c r="L222" i="60"/>
  <c r="G222" i="60" s="1"/>
  <c r="J224" i="60"/>
  <c r="N180" i="60"/>
  <c r="J199" i="60"/>
  <c r="M222" i="60"/>
  <c r="J133" i="60"/>
  <c r="J190" i="60"/>
  <c r="B47" i="60"/>
  <c r="P185" i="60"/>
  <c r="H79" i="59"/>
  <c r="I76" i="59"/>
  <c r="G80" i="59"/>
  <c r="G81" i="59"/>
  <c r="I79" i="59"/>
  <c r="J76" i="59"/>
  <c r="J77" i="59"/>
  <c r="J81" i="59"/>
  <c r="J80" i="59"/>
  <c r="K79" i="59"/>
  <c r="D173" i="59"/>
  <c r="K77" i="59"/>
  <c r="D116" i="59"/>
  <c r="L80" i="59"/>
  <c r="L81" i="59"/>
  <c r="O80" i="59"/>
  <c r="O81" i="59"/>
  <c r="N81" i="59"/>
  <c r="N80" i="59"/>
  <c r="M190" i="59"/>
  <c r="L190" i="59"/>
  <c r="K190" i="59"/>
  <c r="J190" i="59"/>
  <c r="H190" i="59"/>
  <c r="G190" i="59"/>
  <c r="O190" i="59"/>
  <c r="N190" i="59"/>
  <c r="P190" i="59"/>
  <c r="M80" i="59"/>
  <c r="M81" i="59"/>
  <c r="P79" i="59"/>
  <c r="D28" i="59"/>
  <c r="D19" i="59"/>
  <c r="I70" i="59"/>
  <c r="M74" i="59"/>
  <c r="M76" i="59" s="1"/>
  <c r="D117" i="59"/>
  <c r="D118" i="59" s="1"/>
  <c r="P129" i="59"/>
  <c r="P147" i="59"/>
  <c r="K152" i="59"/>
  <c r="D174" i="59"/>
  <c r="P186" i="59"/>
  <c r="D20" i="59"/>
  <c r="D21" i="59" s="1"/>
  <c r="I44" i="59"/>
  <c r="J45" i="59"/>
  <c r="B53" i="59"/>
  <c r="O75" i="59"/>
  <c r="O77" i="59" s="1"/>
  <c r="L95" i="59"/>
  <c r="D148" i="59"/>
  <c r="L152" i="59"/>
  <c r="J223" i="59"/>
  <c r="D29" i="59"/>
  <c r="P90" i="59"/>
  <c r="K95" i="59"/>
  <c r="I223" i="59"/>
  <c r="G223" i="59" s="1"/>
  <c r="D54" i="59"/>
  <c r="K70" i="59"/>
  <c r="O74" i="59"/>
  <c r="O76" i="59" s="1"/>
  <c r="N91" i="59"/>
  <c r="M95" i="59"/>
  <c r="I114" i="59"/>
  <c r="D130" i="59"/>
  <c r="D134" i="59"/>
  <c r="N148" i="59"/>
  <c r="M152" i="59"/>
  <c r="I171" i="59"/>
  <c r="D187" i="59"/>
  <c r="D191" i="59"/>
  <c r="K223" i="59"/>
  <c r="N152" i="59"/>
  <c r="N187" i="59"/>
  <c r="L223" i="59"/>
  <c r="N95" i="59"/>
  <c r="L44" i="59"/>
  <c r="M45" i="59"/>
  <c r="O95" i="59"/>
  <c r="N103" i="59"/>
  <c r="P109" i="59"/>
  <c r="J122" i="59"/>
  <c r="P148" i="59"/>
  <c r="O152" i="59"/>
  <c r="N160" i="59"/>
  <c r="P166" i="59"/>
  <c r="J179" i="59"/>
  <c r="M223" i="59"/>
  <c r="G75" i="59"/>
  <c r="H77" i="59" s="1"/>
  <c r="L78" i="59"/>
  <c r="L79" i="59" s="1"/>
  <c r="P95" i="59"/>
  <c r="P152" i="59"/>
  <c r="N45" i="59"/>
  <c r="I222" i="59"/>
  <c r="G74" i="59"/>
  <c r="H76" i="59" s="1"/>
  <c r="D92" i="59"/>
  <c r="D96" i="59"/>
  <c r="N110" i="59"/>
  <c r="I133" i="59"/>
  <c r="D149" i="59"/>
  <c r="D153" i="59"/>
  <c r="N167" i="59"/>
  <c r="J222" i="59"/>
  <c r="O167" i="59"/>
  <c r="I224" i="59"/>
  <c r="G224" i="59" s="1"/>
  <c r="D97" i="59"/>
  <c r="K222" i="59"/>
  <c r="L41" i="59"/>
  <c r="B47" i="59"/>
  <c r="G95" i="59"/>
  <c r="H104" i="59"/>
  <c r="P128" i="59"/>
  <c r="L142" i="59"/>
  <c r="G152" i="59"/>
  <c r="H161" i="59"/>
  <c r="P167" i="59"/>
  <c r="P185" i="59"/>
  <c r="L199" i="59"/>
  <c r="L222" i="59"/>
  <c r="P70" i="59"/>
  <c r="D48" i="59"/>
  <c r="H81" i="59"/>
  <c r="L106" i="59"/>
  <c r="H125" i="59"/>
  <c r="L163" i="59"/>
  <c r="H182" i="59"/>
  <c r="H104" i="1"/>
  <c r="D31" i="67" l="1"/>
  <c r="D32" i="67" s="1"/>
  <c r="D30" i="67"/>
  <c r="D138" i="67"/>
  <c r="D23" i="67"/>
  <c r="D24" i="67" s="1"/>
  <c r="K133" i="67"/>
  <c r="J133" i="67"/>
  <c r="H133" i="67"/>
  <c r="G133" i="67"/>
  <c r="M133" i="67"/>
  <c r="P133" i="67"/>
  <c r="O133" i="67"/>
  <c r="L133" i="67"/>
  <c r="N133" i="67"/>
  <c r="L80" i="67"/>
  <c r="L81" i="67"/>
  <c r="D137" i="67"/>
  <c r="D111" i="67"/>
  <c r="J80" i="67"/>
  <c r="J81" i="67"/>
  <c r="H80" i="67"/>
  <c r="H81" i="67"/>
  <c r="G223" i="67"/>
  <c r="O76" i="67"/>
  <c r="B53" i="67"/>
  <c r="D50" i="67"/>
  <c r="D51" i="67" s="1"/>
  <c r="O77" i="67"/>
  <c r="P77" i="67"/>
  <c r="G222" i="67"/>
  <c r="D153" i="67"/>
  <c r="D191" i="67"/>
  <c r="D168" i="67"/>
  <c r="J80" i="66"/>
  <c r="J81" i="66"/>
  <c r="D28" i="66"/>
  <c r="D29" i="66" s="1"/>
  <c r="O76" i="66"/>
  <c r="N79" i="66"/>
  <c r="D111" i="66"/>
  <c r="H80" i="66"/>
  <c r="H81" i="66"/>
  <c r="M77" i="66"/>
  <c r="D153" i="66"/>
  <c r="B53" i="66"/>
  <c r="D18" i="66"/>
  <c r="D92" i="66"/>
  <c r="P77" i="66"/>
  <c r="O77" i="66"/>
  <c r="D168" i="66"/>
  <c r="D149" i="66"/>
  <c r="D192" i="66"/>
  <c r="D48" i="66"/>
  <c r="D137" i="66"/>
  <c r="G222" i="66"/>
  <c r="C5" i="66" s="1"/>
  <c r="D136" i="66"/>
  <c r="D191" i="66"/>
  <c r="M76" i="66"/>
  <c r="D21" i="65"/>
  <c r="J80" i="65"/>
  <c r="J81" i="65"/>
  <c r="H80" i="65"/>
  <c r="H81" i="65"/>
  <c r="D135" i="65"/>
  <c r="D30" i="65"/>
  <c r="D65" i="65"/>
  <c r="D67" i="65" s="1"/>
  <c r="D172" i="65"/>
  <c r="D168" i="65"/>
  <c r="O114" i="65"/>
  <c r="N114" i="65"/>
  <c r="P114" i="65"/>
  <c r="M114" i="65"/>
  <c r="L114" i="65"/>
  <c r="K114" i="65"/>
  <c r="J114" i="65"/>
  <c r="H114" i="65"/>
  <c r="G114" i="65"/>
  <c r="D20" i="65"/>
  <c r="D23" i="65" s="1"/>
  <c r="D156" i="65"/>
  <c r="D157" i="65" s="1"/>
  <c r="D193" i="65"/>
  <c r="D22" i="65"/>
  <c r="D64" i="65"/>
  <c r="K133" i="65"/>
  <c r="J133" i="65"/>
  <c r="M133" i="65"/>
  <c r="L133" i="65"/>
  <c r="H133" i="65"/>
  <c r="G133" i="65"/>
  <c r="P133" i="65"/>
  <c r="O133" i="65"/>
  <c r="N133" i="65"/>
  <c r="D155" i="65"/>
  <c r="J77" i="65"/>
  <c r="G224" i="65"/>
  <c r="B84" i="65"/>
  <c r="D85" i="65" s="1"/>
  <c r="D57" i="65"/>
  <c r="G222" i="65"/>
  <c r="K80" i="65"/>
  <c r="K81" i="65"/>
  <c r="I81" i="65"/>
  <c r="I80" i="65"/>
  <c r="D66" i="65"/>
  <c r="D111" i="65"/>
  <c r="O171" i="65"/>
  <c r="N171" i="65"/>
  <c r="M171" i="65"/>
  <c r="L171" i="65"/>
  <c r="K171" i="65"/>
  <c r="J171" i="65"/>
  <c r="H171" i="65"/>
  <c r="P171" i="65"/>
  <c r="G171" i="65"/>
  <c r="H77" i="65"/>
  <c r="D49" i="65"/>
  <c r="D193" i="64"/>
  <c r="G224" i="64"/>
  <c r="G222" i="64"/>
  <c r="D18" i="64"/>
  <c r="D115" i="64"/>
  <c r="D111" i="64"/>
  <c r="D96" i="64" s="1"/>
  <c r="O77" i="64"/>
  <c r="P77" i="64"/>
  <c r="J80" i="64"/>
  <c r="J81" i="64"/>
  <c r="D97" i="64"/>
  <c r="D168" i="64"/>
  <c r="D30" i="64"/>
  <c r="N77" i="64"/>
  <c r="D92" i="64"/>
  <c r="B53" i="64"/>
  <c r="K80" i="64"/>
  <c r="K81" i="64"/>
  <c r="I81" i="64"/>
  <c r="I80" i="64"/>
  <c r="G81" i="64"/>
  <c r="G80" i="64"/>
  <c r="D54" i="64"/>
  <c r="D154" i="64"/>
  <c r="K133" i="64"/>
  <c r="J133" i="64"/>
  <c r="H133" i="64"/>
  <c r="G133" i="64"/>
  <c r="P133" i="64"/>
  <c r="O133" i="64"/>
  <c r="M133" i="64"/>
  <c r="L133" i="64"/>
  <c r="N133" i="64"/>
  <c r="D29" i="64"/>
  <c r="D48" i="64"/>
  <c r="M80" i="64"/>
  <c r="M81" i="64"/>
  <c r="O171" i="64"/>
  <c r="N171" i="64"/>
  <c r="M171" i="64"/>
  <c r="L171" i="64"/>
  <c r="K171" i="64"/>
  <c r="J171" i="64"/>
  <c r="P171" i="64"/>
  <c r="H171" i="64"/>
  <c r="G171" i="64"/>
  <c r="D134" i="64"/>
  <c r="H81" i="64"/>
  <c r="H80" i="64"/>
  <c r="D178" i="63"/>
  <c r="J80" i="63"/>
  <c r="J81" i="63"/>
  <c r="D176" i="63"/>
  <c r="D177" i="63" s="1"/>
  <c r="N77" i="63"/>
  <c r="D193" i="63"/>
  <c r="N80" i="63"/>
  <c r="N81" i="63"/>
  <c r="D57" i="63"/>
  <c r="M80" i="63"/>
  <c r="M81" i="63"/>
  <c r="D154" i="63"/>
  <c r="D155" i="63" s="1"/>
  <c r="D56" i="63"/>
  <c r="D30" i="63"/>
  <c r="D51" i="63"/>
  <c r="D136" i="63"/>
  <c r="D118" i="63"/>
  <c r="D29" i="63"/>
  <c r="D98" i="63"/>
  <c r="D99" i="63"/>
  <c r="D100" i="63"/>
  <c r="D19" i="63"/>
  <c r="H81" i="63"/>
  <c r="H80" i="63"/>
  <c r="P77" i="63"/>
  <c r="G224" i="63"/>
  <c r="C5" i="63" s="1"/>
  <c r="O80" i="63"/>
  <c r="O81" i="63"/>
  <c r="D50" i="63"/>
  <c r="B61" i="63"/>
  <c r="D192" i="63"/>
  <c r="D49" i="63"/>
  <c r="D149" i="62"/>
  <c r="O171" i="62"/>
  <c r="J171" i="62"/>
  <c r="G171" i="62"/>
  <c r="N171" i="62"/>
  <c r="M171" i="62"/>
  <c r="L171" i="62"/>
  <c r="K171" i="62"/>
  <c r="H171" i="62"/>
  <c r="P171" i="62"/>
  <c r="H79" i="62"/>
  <c r="B61" i="62"/>
  <c r="B84" i="62"/>
  <c r="D85" i="62" s="1"/>
  <c r="D86" i="62" s="1"/>
  <c r="D116" i="62"/>
  <c r="D111" i="62"/>
  <c r="D115" i="62"/>
  <c r="D192" i="62"/>
  <c r="D193" i="62" s="1"/>
  <c r="H77" i="62"/>
  <c r="D135" i="62"/>
  <c r="D137" i="62" s="1"/>
  <c r="J81" i="62"/>
  <c r="J80" i="62"/>
  <c r="D49" i="62"/>
  <c r="D51" i="62" s="1"/>
  <c r="M80" i="62"/>
  <c r="M81" i="62"/>
  <c r="D172" i="62"/>
  <c r="D168" i="62"/>
  <c r="D173" i="62" s="1"/>
  <c r="D29" i="62"/>
  <c r="G223" i="62"/>
  <c r="D153" i="62"/>
  <c r="D48" i="62"/>
  <c r="D50" i="62" s="1"/>
  <c r="G222" i="62"/>
  <c r="C5" i="62" s="1"/>
  <c r="O114" i="62"/>
  <c r="N114" i="62"/>
  <c r="M114" i="62"/>
  <c r="L114" i="62"/>
  <c r="K114" i="62"/>
  <c r="J114" i="62"/>
  <c r="G114" i="62"/>
  <c r="H114" i="62"/>
  <c r="P114" i="62"/>
  <c r="D64" i="62"/>
  <c r="K133" i="62"/>
  <c r="J133" i="62"/>
  <c r="H133" i="62"/>
  <c r="M133" i="62"/>
  <c r="G133" i="62"/>
  <c r="O133" i="62"/>
  <c r="N133" i="62"/>
  <c r="L133" i="62"/>
  <c r="P133" i="62"/>
  <c r="D97" i="62"/>
  <c r="D136" i="62"/>
  <c r="L80" i="62"/>
  <c r="L81" i="62"/>
  <c r="I79" i="62"/>
  <c r="D55" i="62"/>
  <c r="D56" i="62" s="1"/>
  <c r="G224" i="62"/>
  <c r="D18" i="62"/>
  <c r="D96" i="62"/>
  <c r="D168" i="61"/>
  <c r="D193" i="61"/>
  <c r="D194" i="61" s="1"/>
  <c r="M80" i="61"/>
  <c r="M81" i="61"/>
  <c r="O77" i="61"/>
  <c r="P77" i="61"/>
  <c r="L76" i="61"/>
  <c r="M76" i="61"/>
  <c r="D19" i="61"/>
  <c r="H80" i="61"/>
  <c r="H81" i="61"/>
  <c r="K133" i="61"/>
  <c r="J133" i="61"/>
  <c r="H133" i="61"/>
  <c r="G133" i="61"/>
  <c r="L133" i="61"/>
  <c r="P133" i="61"/>
  <c r="O133" i="61"/>
  <c r="N133" i="61"/>
  <c r="M133" i="61"/>
  <c r="D195" i="61"/>
  <c r="J80" i="61"/>
  <c r="J81" i="61"/>
  <c r="G224" i="61"/>
  <c r="C5" i="61" s="1"/>
  <c r="D54" i="61"/>
  <c r="D137" i="61"/>
  <c r="D136" i="61"/>
  <c r="B53" i="61"/>
  <c r="I77" i="61"/>
  <c r="D48" i="61"/>
  <c r="D49" i="61" s="1"/>
  <c r="D28" i="61"/>
  <c r="D111" i="61"/>
  <c r="D115" i="61"/>
  <c r="D149" i="61"/>
  <c r="K80" i="61"/>
  <c r="K81" i="61"/>
  <c r="D154" i="60"/>
  <c r="D48" i="60"/>
  <c r="D191" i="60"/>
  <c r="G224" i="60"/>
  <c r="C5" i="60" s="1"/>
  <c r="B61" i="60"/>
  <c r="D92" i="60"/>
  <c r="D96" i="60"/>
  <c r="D111" i="60"/>
  <c r="D115" i="60"/>
  <c r="P77" i="60"/>
  <c r="O77" i="60"/>
  <c r="D28" i="60"/>
  <c r="D29" i="60" s="1"/>
  <c r="B84" i="60"/>
  <c r="G81" i="60"/>
  <c r="G80" i="60"/>
  <c r="D135" i="60"/>
  <c r="D136" i="60" s="1"/>
  <c r="J80" i="60"/>
  <c r="J81" i="60"/>
  <c r="N81" i="60"/>
  <c r="N80" i="60"/>
  <c r="D153" i="60"/>
  <c r="D168" i="60"/>
  <c r="D137" i="60"/>
  <c r="D19" i="60"/>
  <c r="L76" i="60"/>
  <c r="M76" i="60"/>
  <c r="L80" i="60"/>
  <c r="L81" i="60"/>
  <c r="D54" i="60"/>
  <c r="D193" i="59"/>
  <c r="D23" i="59"/>
  <c r="M133" i="59"/>
  <c r="L133" i="59"/>
  <c r="K133" i="59"/>
  <c r="J133" i="59"/>
  <c r="H133" i="59"/>
  <c r="G133" i="59"/>
  <c r="N133" i="59"/>
  <c r="O133" i="59"/>
  <c r="P133" i="59"/>
  <c r="D98" i="59"/>
  <c r="P114" i="59"/>
  <c r="O114" i="59"/>
  <c r="N114" i="59"/>
  <c r="M114" i="59"/>
  <c r="L114" i="59"/>
  <c r="K114" i="59"/>
  <c r="J114" i="59"/>
  <c r="H114" i="59"/>
  <c r="G114" i="59"/>
  <c r="M79" i="59"/>
  <c r="I81" i="59"/>
  <c r="I80" i="59"/>
  <c r="P80" i="59"/>
  <c r="P81" i="59"/>
  <c r="G222" i="59"/>
  <c r="C5" i="59" s="1"/>
  <c r="D119" i="59"/>
  <c r="D120" i="59"/>
  <c r="D175" i="59"/>
  <c r="P76" i="59"/>
  <c r="D99" i="59"/>
  <c r="D22" i="59"/>
  <c r="D24" i="59" s="1"/>
  <c r="D192" i="59"/>
  <c r="K81" i="59"/>
  <c r="K80" i="59"/>
  <c r="D30" i="59"/>
  <c r="D49" i="59"/>
  <c r="D50" i="59" s="1"/>
  <c r="D55" i="59"/>
  <c r="D56" i="59" s="1"/>
  <c r="B61" i="59"/>
  <c r="P171" i="59"/>
  <c r="O171" i="59"/>
  <c r="N171" i="59"/>
  <c r="M171" i="59"/>
  <c r="L171" i="59"/>
  <c r="K171" i="59"/>
  <c r="J171" i="59"/>
  <c r="H171" i="59"/>
  <c r="G171" i="59"/>
  <c r="N76" i="59"/>
  <c r="D101" i="59"/>
  <c r="P77" i="59"/>
  <c r="D100" i="59"/>
  <c r="D154" i="59"/>
  <c r="D135" i="59"/>
  <c r="D136" i="59" s="1"/>
  <c r="C5" i="67" l="1"/>
  <c r="D173" i="67"/>
  <c r="D172" i="67"/>
  <c r="D96" i="67"/>
  <c r="D141" i="67"/>
  <c r="D34" i="67"/>
  <c r="D140" i="67"/>
  <c r="D142" i="67" s="1"/>
  <c r="D139" i="67"/>
  <c r="D33" i="67"/>
  <c r="D192" i="67"/>
  <c r="D193" i="67" s="1"/>
  <c r="D64" i="67"/>
  <c r="D54" i="67"/>
  <c r="B61" i="67"/>
  <c r="B84" i="67"/>
  <c r="D55" i="67"/>
  <c r="D56" i="67" s="1"/>
  <c r="D154" i="67"/>
  <c r="D115" i="67"/>
  <c r="D174" i="67"/>
  <c r="D50" i="66"/>
  <c r="D49" i="66"/>
  <c r="D51" i="66" s="1"/>
  <c r="D54" i="66"/>
  <c r="D55" i="66" s="1"/>
  <c r="D193" i="66"/>
  <c r="D139" i="66"/>
  <c r="B84" i="66"/>
  <c r="B61" i="66"/>
  <c r="D30" i="66"/>
  <c r="D154" i="66"/>
  <c r="D96" i="66"/>
  <c r="D138" i="66"/>
  <c r="D20" i="66"/>
  <c r="D22" i="66" s="1"/>
  <c r="D19" i="66"/>
  <c r="D115" i="66"/>
  <c r="D97" i="66" s="1"/>
  <c r="D172" i="66"/>
  <c r="D21" i="66"/>
  <c r="D51" i="65"/>
  <c r="D24" i="65"/>
  <c r="D173" i="65"/>
  <c r="D196" i="65"/>
  <c r="D197" i="65" s="1"/>
  <c r="D86" i="65"/>
  <c r="D31" i="65"/>
  <c r="D195" i="65"/>
  <c r="D50" i="65"/>
  <c r="C5" i="65"/>
  <c r="D97" i="65"/>
  <c r="D96" i="65"/>
  <c r="D158" i="65"/>
  <c r="D68" i="65"/>
  <c r="D194" i="65"/>
  <c r="D137" i="65"/>
  <c r="D136" i="65"/>
  <c r="D115" i="65"/>
  <c r="D194" i="64"/>
  <c r="D31" i="64"/>
  <c r="D172" i="64"/>
  <c r="D135" i="64"/>
  <c r="D155" i="64"/>
  <c r="D55" i="64"/>
  <c r="C5" i="64"/>
  <c r="D19" i="64"/>
  <c r="B61" i="64"/>
  <c r="D116" i="64"/>
  <c r="D49" i="64"/>
  <c r="D156" i="63"/>
  <c r="D157" i="63"/>
  <c r="D181" i="63"/>
  <c r="D64" i="63"/>
  <c r="D194" i="63"/>
  <c r="D86" i="63"/>
  <c r="D119" i="63"/>
  <c r="D20" i="63"/>
  <c r="D138" i="63"/>
  <c r="D139" i="63" s="1"/>
  <c r="D180" i="63"/>
  <c r="D182" i="63" s="1"/>
  <c r="D31" i="63"/>
  <c r="D33" i="63" s="1"/>
  <c r="D137" i="63"/>
  <c r="D179" i="63"/>
  <c r="D85" i="63"/>
  <c r="D32" i="63"/>
  <c r="B84" i="63"/>
  <c r="D138" i="62"/>
  <c r="D118" i="62"/>
  <c r="D98" i="62"/>
  <c r="D57" i="62"/>
  <c r="D139" i="62"/>
  <c r="D19" i="62"/>
  <c r="D20" i="62" s="1"/>
  <c r="D154" i="62"/>
  <c r="D195" i="62"/>
  <c r="D196" i="62" s="1"/>
  <c r="D194" i="62"/>
  <c r="D65" i="62"/>
  <c r="D174" i="62"/>
  <c r="D175" i="62" s="1"/>
  <c r="D30" i="62"/>
  <c r="D117" i="62"/>
  <c r="D139" i="61"/>
  <c r="D138" i="61"/>
  <c r="D21" i="61"/>
  <c r="D22" i="61" s="1"/>
  <c r="D96" i="61"/>
  <c r="D97" i="61"/>
  <c r="D55" i="61"/>
  <c r="D197" i="61"/>
  <c r="D198" i="61" s="1"/>
  <c r="D199" i="61" s="1"/>
  <c r="D20" i="61"/>
  <c r="D23" i="61" s="1"/>
  <c r="D154" i="61"/>
  <c r="D50" i="61"/>
  <c r="D51" i="61" s="1"/>
  <c r="D29" i="61"/>
  <c r="D172" i="61"/>
  <c r="B61" i="61"/>
  <c r="D116" i="61"/>
  <c r="D117" i="61" s="1"/>
  <c r="D196" i="61"/>
  <c r="D153" i="61"/>
  <c r="D117" i="60"/>
  <c r="D86" i="60"/>
  <c r="D156" i="60"/>
  <c r="D98" i="60"/>
  <c r="D116" i="60"/>
  <c r="D55" i="60"/>
  <c r="D56" i="60" s="1"/>
  <c r="D157" i="60"/>
  <c r="D172" i="60"/>
  <c r="D85" i="60"/>
  <c r="D192" i="60"/>
  <c r="D30" i="60"/>
  <c r="D173" i="60"/>
  <c r="D155" i="60"/>
  <c r="D97" i="60"/>
  <c r="D51" i="60"/>
  <c r="D49" i="60"/>
  <c r="D50" i="60" s="1"/>
  <c r="D138" i="60"/>
  <c r="D20" i="60"/>
  <c r="D31" i="60"/>
  <c r="D64" i="60"/>
  <c r="D51" i="59"/>
  <c r="D103" i="59"/>
  <c r="D157" i="59"/>
  <c r="D57" i="59"/>
  <c r="D155" i="59"/>
  <c r="D158" i="59"/>
  <c r="D138" i="59"/>
  <c r="D102" i="59"/>
  <c r="D31" i="59"/>
  <c r="D122" i="59"/>
  <c r="D123" i="59" s="1"/>
  <c r="D64" i="59"/>
  <c r="D176" i="59"/>
  <c r="D121" i="59"/>
  <c r="D137" i="59"/>
  <c r="D65" i="59"/>
  <c r="B84" i="59"/>
  <c r="D194" i="59"/>
  <c r="D156" i="59"/>
  <c r="D143" i="67" l="1"/>
  <c r="D144" i="67" s="1"/>
  <c r="D35" i="67"/>
  <c r="D36" i="67" s="1"/>
  <c r="D116" i="67"/>
  <c r="D117" i="67" s="1"/>
  <c r="D99" i="67" s="1"/>
  <c r="D65" i="67"/>
  <c r="D85" i="67"/>
  <c r="D86" i="67"/>
  <c r="D194" i="67"/>
  <c r="D175" i="67"/>
  <c r="D37" i="67"/>
  <c r="D38" i="67" s="1"/>
  <c r="D57" i="67"/>
  <c r="D97" i="67"/>
  <c r="D155" i="67"/>
  <c r="D23" i="66"/>
  <c r="D24" i="66"/>
  <c r="D86" i="66"/>
  <c r="D157" i="66"/>
  <c r="D173" i="66"/>
  <c r="D140" i="66"/>
  <c r="D144" i="66" s="1"/>
  <c r="D56" i="66"/>
  <c r="D57" i="66" s="1"/>
  <c r="D31" i="66"/>
  <c r="D156" i="66"/>
  <c r="D194" i="66"/>
  <c r="D116" i="66"/>
  <c r="D155" i="66"/>
  <c r="D158" i="66" s="1"/>
  <c r="D85" i="66"/>
  <c r="D117" i="66"/>
  <c r="D141" i="66"/>
  <c r="D142" i="66" s="1"/>
  <c r="D143" i="66" s="1"/>
  <c r="D64" i="66"/>
  <c r="D198" i="65"/>
  <c r="D199" i="65"/>
  <c r="D200" i="65" s="1"/>
  <c r="D69" i="65"/>
  <c r="D174" i="65"/>
  <c r="D33" i="65"/>
  <c r="D32" i="65"/>
  <c r="D116" i="65"/>
  <c r="D138" i="65"/>
  <c r="D159" i="65"/>
  <c r="D160" i="65" s="1"/>
  <c r="D117" i="64"/>
  <c r="D64" i="64"/>
  <c r="D50" i="64"/>
  <c r="D51" i="64" s="1"/>
  <c r="D98" i="64"/>
  <c r="D56" i="64"/>
  <c r="D57" i="64" s="1"/>
  <c r="D99" i="64"/>
  <c r="D32" i="64"/>
  <c r="D157" i="64"/>
  <c r="D136" i="64"/>
  <c r="D173" i="64"/>
  <c r="D156" i="64"/>
  <c r="D85" i="64"/>
  <c r="D195" i="64"/>
  <c r="D196" i="64" s="1"/>
  <c r="D197" i="64" s="1"/>
  <c r="D198" i="64"/>
  <c r="D20" i="64"/>
  <c r="B84" i="64"/>
  <c r="D86" i="64" s="1"/>
  <c r="D33" i="64"/>
  <c r="D34" i="63"/>
  <c r="D35" i="63"/>
  <c r="D141" i="63"/>
  <c r="D142" i="63" s="1"/>
  <c r="D140" i="63"/>
  <c r="D159" i="63"/>
  <c r="D195" i="63"/>
  <c r="D21" i="63"/>
  <c r="D22" i="63"/>
  <c r="D23" i="63" s="1"/>
  <c r="D24" i="63" s="1"/>
  <c r="D158" i="63"/>
  <c r="D65" i="63"/>
  <c r="D160" i="63"/>
  <c r="D161" i="63" s="1"/>
  <c r="D162" i="63" s="1"/>
  <c r="D163" i="63" s="1"/>
  <c r="D102" i="63"/>
  <c r="D120" i="63"/>
  <c r="D101" i="63"/>
  <c r="D197" i="62"/>
  <c r="D199" i="62" s="1"/>
  <c r="D101" i="62"/>
  <c r="D140" i="62"/>
  <c r="D31" i="62"/>
  <c r="D198" i="62"/>
  <c r="D99" i="62"/>
  <c r="D119" i="62"/>
  <c r="D141" i="62"/>
  <c r="D142" i="62" s="1"/>
  <c r="D21" i="62"/>
  <c r="D100" i="62"/>
  <c r="D66" i="62"/>
  <c r="D176" i="62"/>
  <c r="D120" i="62"/>
  <c r="D155" i="62"/>
  <c r="D156" i="62" s="1"/>
  <c r="D157" i="62" s="1"/>
  <c r="D200" i="61"/>
  <c r="D201" i="61" s="1"/>
  <c r="D173" i="61"/>
  <c r="D99" i="61"/>
  <c r="D118" i="61"/>
  <c r="D30" i="61"/>
  <c r="D56" i="61"/>
  <c r="D57" i="61" s="1"/>
  <c r="D24" i="61"/>
  <c r="D142" i="61"/>
  <c r="B84" i="61"/>
  <c r="D85" i="61" s="1"/>
  <c r="D64" i="61"/>
  <c r="D140" i="61"/>
  <c r="D141" i="61"/>
  <c r="D98" i="61"/>
  <c r="D155" i="61"/>
  <c r="D156" i="61" s="1"/>
  <c r="D31" i="61"/>
  <c r="D33" i="60"/>
  <c r="D34" i="60"/>
  <c r="D118" i="60"/>
  <c r="D32" i="60"/>
  <c r="D193" i="60"/>
  <c r="D99" i="60"/>
  <c r="D21" i="60"/>
  <c r="D24" i="60" s="1"/>
  <c r="D57" i="60"/>
  <c r="D22" i="60"/>
  <c r="D23" i="60" s="1"/>
  <c r="D140" i="60"/>
  <c r="D141" i="60" s="1"/>
  <c r="D139" i="60"/>
  <c r="D158" i="60"/>
  <c r="D100" i="60"/>
  <c r="D174" i="60"/>
  <c r="D65" i="60"/>
  <c r="D119" i="60"/>
  <c r="D195" i="59"/>
  <c r="D179" i="59"/>
  <c r="D177" i="59"/>
  <c r="D182" i="59" s="1"/>
  <c r="D85" i="59"/>
  <c r="D86" i="59" s="1"/>
  <c r="D32" i="59"/>
  <c r="D66" i="59"/>
  <c r="D124" i="59"/>
  <c r="D106" i="59" s="1"/>
  <c r="D105" i="59"/>
  <c r="D196" i="59"/>
  <c r="D197" i="59" s="1"/>
  <c r="D139" i="59"/>
  <c r="D140" i="59" s="1"/>
  <c r="D125" i="59"/>
  <c r="D104" i="59"/>
  <c r="D178" i="59"/>
  <c r="D180" i="59" s="1"/>
  <c r="D181" i="59" s="1"/>
  <c r="D159" i="59"/>
  <c r="D160" i="59" s="1"/>
  <c r="D161" i="59" s="1"/>
  <c r="D162" i="59" s="1"/>
  <c r="D163" i="59" s="1"/>
  <c r="D39" i="67" l="1"/>
  <c r="D40" i="67" s="1"/>
  <c r="D199" i="67"/>
  <c r="D178" i="67"/>
  <c r="D179" i="67" s="1"/>
  <c r="D180" i="67" s="1"/>
  <c r="D181" i="67" s="1"/>
  <c r="D182" i="67" s="1"/>
  <c r="D66" i="67"/>
  <c r="D119" i="67"/>
  <c r="D157" i="67"/>
  <c r="D41" i="67"/>
  <c r="D42" i="67" s="1"/>
  <c r="D43" i="67" s="1"/>
  <c r="D44" i="67" s="1"/>
  <c r="D45" i="67" s="1"/>
  <c r="D156" i="67"/>
  <c r="D176" i="67"/>
  <c r="D177" i="67" s="1"/>
  <c r="D195" i="67"/>
  <c r="D196" i="67" s="1"/>
  <c r="D197" i="67" s="1"/>
  <c r="D198" i="67" s="1"/>
  <c r="D98" i="67"/>
  <c r="D118" i="67"/>
  <c r="D101" i="67" s="1"/>
  <c r="D67" i="67"/>
  <c r="D159" i="66"/>
  <c r="D160" i="66"/>
  <c r="D161" i="66" s="1"/>
  <c r="D162" i="66" s="1"/>
  <c r="D32" i="66"/>
  <c r="D98" i="66"/>
  <c r="D118" i="66"/>
  <c r="D99" i="66"/>
  <c r="D195" i="66"/>
  <c r="D196" i="66" s="1"/>
  <c r="D197" i="66" s="1"/>
  <c r="D198" i="66" s="1"/>
  <c r="D199" i="66" s="1"/>
  <c r="D200" i="66" s="1"/>
  <c r="D201" i="66" s="1"/>
  <c r="D65" i="66"/>
  <c r="D174" i="66"/>
  <c r="D33" i="66"/>
  <c r="D201" i="65"/>
  <c r="D99" i="65"/>
  <c r="D98" i="65"/>
  <c r="D70" i="65"/>
  <c r="D71" i="65" s="1"/>
  <c r="D72" i="65" s="1"/>
  <c r="D117" i="65"/>
  <c r="D161" i="65"/>
  <c r="D162" i="65" s="1"/>
  <c r="D163" i="65" s="1"/>
  <c r="D34" i="65"/>
  <c r="D175" i="65"/>
  <c r="D139" i="65"/>
  <c r="D140" i="65" s="1"/>
  <c r="D141" i="65" s="1"/>
  <c r="D142" i="65" s="1"/>
  <c r="D143" i="65" s="1"/>
  <c r="D144" i="65" s="1"/>
  <c r="D138" i="64"/>
  <c r="D35" i="64"/>
  <c r="D36" i="64" s="1"/>
  <c r="D37" i="64" s="1"/>
  <c r="D201" i="64"/>
  <c r="D65" i="64"/>
  <c r="D137" i="64"/>
  <c r="D21" i="64"/>
  <c r="D22" i="64" s="1"/>
  <c r="D34" i="64"/>
  <c r="D175" i="64"/>
  <c r="D199" i="64"/>
  <c r="D200" i="64" s="1"/>
  <c r="D100" i="64"/>
  <c r="D174" i="64"/>
  <c r="D176" i="64" s="1"/>
  <c r="D158" i="64"/>
  <c r="D159" i="64" s="1"/>
  <c r="D118" i="64"/>
  <c r="D143" i="63"/>
  <c r="D144" i="63"/>
  <c r="D198" i="63"/>
  <c r="D199" i="63" s="1"/>
  <c r="D200" i="63" s="1"/>
  <c r="D201" i="63" s="1"/>
  <c r="D66" i="63"/>
  <c r="D196" i="63"/>
  <c r="D197" i="63" s="1"/>
  <c r="D36" i="63"/>
  <c r="D37" i="63"/>
  <c r="D38" i="63" s="1"/>
  <c r="D39" i="63" s="1"/>
  <c r="D40" i="63" s="1"/>
  <c r="D41" i="63" s="1"/>
  <c r="D121" i="63"/>
  <c r="D23" i="62"/>
  <c r="D24" i="62" s="1"/>
  <c r="D144" i="62"/>
  <c r="D143" i="62"/>
  <c r="D200" i="62"/>
  <c r="D201" i="62"/>
  <c r="D121" i="62"/>
  <c r="D122" i="62" s="1"/>
  <c r="D123" i="62" s="1"/>
  <c r="D105" i="62" s="1"/>
  <c r="D158" i="62"/>
  <c r="D67" i="62"/>
  <c r="D102" i="62"/>
  <c r="D177" i="62"/>
  <c r="D178" i="62" s="1"/>
  <c r="D179" i="62" s="1"/>
  <c r="D180" i="62" s="1"/>
  <c r="D33" i="62"/>
  <c r="D34" i="62" s="1"/>
  <c r="D22" i="62"/>
  <c r="D32" i="62"/>
  <c r="D159" i="62"/>
  <c r="D160" i="62"/>
  <c r="D161" i="62" s="1"/>
  <c r="D162" i="62" s="1"/>
  <c r="D100" i="61"/>
  <c r="D174" i="61"/>
  <c r="D143" i="61"/>
  <c r="D144" i="61" s="1"/>
  <c r="D101" i="61"/>
  <c r="D175" i="61"/>
  <c r="D120" i="61"/>
  <c r="D102" i="61" s="1"/>
  <c r="D119" i="61"/>
  <c r="D32" i="61"/>
  <c r="D33" i="61" s="1"/>
  <c r="D157" i="61"/>
  <c r="D86" i="61"/>
  <c r="D158" i="61"/>
  <c r="D159" i="61" s="1"/>
  <c r="D65" i="61"/>
  <c r="D66" i="61" s="1"/>
  <c r="D142" i="60"/>
  <c r="D143" i="60" s="1"/>
  <c r="D144" i="60"/>
  <c r="D120" i="60"/>
  <c r="D66" i="60"/>
  <c r="D35" i="60"/>
  <c r="D36" i="60" s="1"/>
  <c r="D121" i="60"/>
  <c r="D103" i="60" s="1"/>
  <c r="D195" i="60"/>
  <c r="D159" i="60"/>
  <c r="D160" i="60" s="1"/>
  <c r="D196" i="60"/>
  <c r="D175" i="60"/>
  <c r="D176" i="60" s="1"/>
  <c r="D194" i="60"/>
  <c r="D67" i="60"/>
  <c r="D101" i="60"/>
  <c r="D198" i="59"/>
  <c r="D143" i="59"/>
  <c r="D144" i="59" s="1"/>
  <c r="D67" i="59"/>
  <c r="D141" i="59"/>
  <c r="D142" i="59" s="1"/>
  <c r="D33" i="59"/>
  <c r="D34" i="59"/>
  <c r="D35" i="59" s="1"/>
  <c r="D120" i="67" l="1"/>
  <c r="D121" i="67" s="1"/>
  <c r="D103" i="67" s="1"/>
  <c r="D200" i="67"/>
  <c r="D201" i="67" s="1"/>
  <c r="D122" i="67"/>
  <c r="D123" i="67" s="1"/>
  <c r="D124" i="67" s="1"/>
  <c r="D100" i="67"/>
  <c r="D68" i="67"/>
  <c r="D158" i="67"/>
  <c r="D66" i="66"/>
  <c r="D67" i="66" s="1"/>
  <c r="D68" i="66" s="1"/>
  <c r="D69" i="66" s="1"/>
  <c r="D70" i="66" s="1"/>
  <c r="D71" i="66" s="1"/>
  <c r="D72" i="66" s="1"/>
  <c r="D73" i="66" s="1"/>
  <c r="D74" i="66" s="1"/>
  <c r="D75" i="66" s="1"/>
  <c r="D76" i="66" s="1"/>
  <c r="D77" i="66" s="1"/>
  <c r="D78" i="66" s="1"/>
  <c r="D79" i="66" s="1"/>
  <c r="D80" i="66" s="1"/>
  <c r="D81" i="66" s="1"/>
  <c r="D82" i="66" s="1"/>
  <c r="D34" i="66"/>
  <c r="D175" i="66"/>
  <c r="D176" i="66" s="1"/>
  <c r="D119" i="66"/>
  <c r="D100" i="66"/>
  <c r="D163" i="66"/>
  <c r="D177" i="66"/>
  <c r="D35" i="65"/>
  <c r="D36" i="65" s="1"/>
  <c r="D37" i="65" s="1"/>
  <c r="D38" i="65" s="1"/>
  <c r="D39" i="65" s="1"/>
  <c r="D40" i="65" s="1"/>
  <c r="D41" i="65" s="1"/>
  <c r="D42" i="65" s="1"/>
  <c r="D43" i="65" s="1"/>
  <c r="D44" i="65" s="1"/>
  <c r="D45" i="65" s="1"/>
  <c r="D180" i="65"/>
  <c r="D181" i="65" s="1"/>
  <c r="D182" i="65" s="1"/>
  <c r="D176" i="65"/>
  <c r="D177" i="65"/>
  <c r="D178" i="65"/>
  <c r="D179" i="65"/>
  <c r="D118" i="65"/>
  <c r="D73" i="65"/>
  <c r="D74" i="65" s="1"/>
  <c r="D75" i="65" s="1"/>
  <c r="D177" i="64"/>
  <c r="D178" i="64" s="1"/>
  <c r="D179" i="64" s="1"/>
  <c r="D180" i="64" s="1"/>
  <c r="D181" i="64" s="1"/>
  <c r="D182" i="64" s="1"/>
  <c r="D143" i="64"/>
  <c r="D144" i="64" s="1"/>
  <c r="D119" i="64"/>
  <c r="D38" i="64"/>
  <c r="D39" i="64" s="1"/>
  <c r="D40" i="64" s="1"/>
  <c r="D41" i="64" s="1"/>
  <c r="D42" i="64" s="1"/>
  <c r="D160" i="64"/>
  <c r="D161" i="64" s="1"/>
  <c r="D162" i="64" s="1"/>
  <c r="D163" i="64" s="1"/>
  <c r="D23" i="64"/>
  <c r="D24" i="64" s="1"/>
  <c r="D139" i="64"/>
  <c r="D140" i="64" s="1"/>
  <c r="D141" i="64" s="1"/>
  <c r="D142" i="64" s="1"/>
  <c r="D66" i="64"/>
  <c r="D67" i="63"/>
  <c r="D68" i="63"/>
  <c r="D69" i="63" s="1"/>
  <c r="D44" i="63"/>
  <c r="D45" i="63" s="1"/>
  <c r="D42" i="63"/>
  <c r="D43" i="63" s="1"/>
  <c r="D103" i="63"/>
  <c r="D122" i="63"/>
  <c r="D70" i="63"/>
  <c r="D71" i="63" s="1"/>
  <c r="D72" i="63" s="1"/>
  <c r="D73" i="63" s="1"/>
  <c r="D74" i="63" s="1"/>
  <c r="D35" i="62"/>
  <c r="D36" i="62" s="1"/>
  <c r="D163" i="62"/>
  <c r="D181" i="62"/>
  <c r="D182" i="62" s="1"/>
  <c r="D39" i="62"/>
  <c r="D40" i="62" s="1"/>
  <c r="D41" i="62" s="1"/>
  <c r="D42" i="62" s="1"/>
  <c r="D43" i="62" s="1"/>
  <c r="D44" i="62" s="1"/>
  <c r="D45" i="62" s="1"/>
  <c r="D69" i="62"/>
  <c r="D70" i="62" s="1"/>
  <c r="D37" i="62"/>
  <c r="D38" i="62" s="1"/>
  <c r="D103" i="62"/>
  <c r="D104" i="62"/>
  <c r="D124" i="62"/>
  <c r="D68" i="62"/>
  <c r="D160" i="61"/>
  <c r="D161" i="61" s="1"/>
  <c r="D162" i="61" s="1"/>
  <c r="D163" i="61" s="1"/>
  <c r="D121" i="61"/>
  <c r="D103" i="61" s="1"/>
  <c r="D34" i="61"/>
  <c r="D35" i="61" s="1"/>
  <c r="D36" i="61" s="1"/>
  <c r="D176" i="61"/>
  <c r="D177" i="61" s="1"/>
  <c r="D178" i="61" s="1"/>
  <c r="D179" i="61" s="1"/>
  <c r="D180" i="61" s="1"/>
  <c r="D181" i="61" s="1"/>
  <c r="D182" i="61" s="1"/>
  <c r="D67" i="61"/>
  <c r="D68" i="61" s="1"/>
  <c r="D177" i="60"/>
  <c r="D178" i="60"/>
  <c r="D179" i="60" s="1"/>
  <c r="D37" i="60"/>
  <c r="D38" i="60" s="1"/>
  <c r="D161" i="60"/>
  <c r="D162" i="60" s="1"/>
  <c r="D163" i="60" s="1"/>
  <c r="D102" i="60"/>
  <c r="D197" i="60"/>
  <c r="D198" i="60" s="1"/>
  <c r="D199" i="60" s="1"/>
  <c r="D200" i="60" s="1"/>
  <c r="D201" i="60" s="1"/>
  <c r="D68" i="60"/>
  <c r="D122" i="60"/>
  <c r="D104" i="60" s="1"/>
  <c r="D36" i="59"/>
  <c r="D37" i="59" s="1"/>
  <c r="D38" i="59" s="1"/>
  <c r="D39" i="59" s="1"/>
  <c r="D40" i="59" s="1"/>
  <c r="D41" i="59" s="1"/>
  <c r="D42" i="59" s="1"/>
  <c r="D43" i="59" s="1"/>
  <c r="D44" i="59" s="1"/>
  <c r="D45" i="59" s="1"/>
  <c r="D68" i="59"/>
  <c r="D69" i="59" s="1"/>
  <c r="D199" i="59"/>
  <c r="D200" i="59" s="1"/>
  <c r="D201" i="59" s="1"/>
  <c r="D125" i="67" l="1"/>
  <c r="D106" i="67"/>
  <c r="D104" i="67"/>
  <c r="D69" i="67"/>
  <c r="D160" i="67"/>
  <c r="D161" i="67" s="1"/>
  <c r="D162" i="67" s="1"/>
  <c r="D163" i="67" s="1"/>
  <c r="D159" i="67"/>
  <c r="D102" i="67"/>
  <c r="D105" i="67"/>
  <c r="D178" i="66"/>
  <c r="D179" i="66" s="1"/>
  <c r="D180" i="66" s="1"/>
  <c r="D181" i="66" s="1"/>
  <c r="D182" i="66" s="1"/>
  <c r="D35" i="66"/>
  <c r="D36" i="66" s="1"/>
  <c r="D37" i="66" s="1"/>
  <c r="D38" i="66" s="1"/>
  <c r="D39" i="66" s="1"/>
  <c r="D40" i="66" s="1"/>
  <c r="D41" i="66" s="1"/>
  <c r="D42" i="66" s="1"/>
  <c r="D43" i="66" s="1"/>
  <c r="D44" i="66" s="1"/>
  <c r="D45" i="66" s="1"/>
  <c r="D101" i="66"/>
  <c r="D120" i="66"/>
  <c r="D121" i="66" s="1"/>
  <c r="D122" i="66" s="1"/>
  <c r="D102" i="66"/>
  <c r="D103" i="66"/>
  <c r="D119" i="65"/>
  <c r="D101" i="65"/>
  <c r="D120" i="65"/>
  <c r="D121" i="65" s="1"/>
  <c r="D122" i="65" s="1"/>
  <c r="D76" i="65"/>
  <c r="D77" i="65" s="1"/>
  <c r="D78" i="65" s="1"/>
  <c r="D79" i="65" s="1"/>
  <c r="D80" i="65" s="1"/>
  <c r="D81" i="65" s="1"/>
  <c r="D82" i="65" s="1"/>
  <c r="D100" i="65"/>
  <c r="D102" i="65"/>
  <c r="D103" i="65"/>
  <c r="D43" i="64"/>
  <c r="D44" i="64" s="1"/>
  <c r="D45" i="64" s="1"/>
  <c r="D67" i="64"/>
  <c r="D68" i="64" s="1"/>
  <c r="D69" i="64" s="1"/>
  <c r="D70" i="64" s="1"/>
  <c r="D71" i="64" s="1"/>
  <c r="D72" i="64" s="1"/>
  <c r="D73" i="64" s="1"/>
  <c r="D74" i="64" s="1"/>
  <c r="D75" i="64" s="1"/>
  <c r="D76" i="64" s="1"/>
  <c r="D77" i="64" s="1"/>
  <c r="D78" i="64" s="1"/>
  <c r="D79" i="64" s="1"/>
  <c r="D80" i="64" s="1"/>
  <c r="D81" i="64" s="1"/>
  <c r="D82" i="64" s="1"/>
  <c r="D101" i="64"/>
  <c r="D120" i="64"/>
  <c r="D121" i="64" s="1"/>
  <c r="D104" i="63"/>
  <c r="D123" i="63"/>
  <c r="D75" i="63"/>
  <c r="D76" i="63" s="1"/>
  <c r="D77" i="63" s="1"/>
  <c r="D78" i="63" s="1"/>
  <c r="D79" i="63" s="1"/>
  <c r="D80" i="63" s="1"/>
  <c r="D81" i="63" s="1"/>
  <c r="D82" i="63" s="1"/>
  <c r="D71" i="62"/>
  <c r="D72" i="62"/>
  <c r="D73" i="62" s="1"/>
  <c r="D74" i="62" s="1"/>
  <c r="D75" i="62" s="1"/>
  <c r="D76" i="62" s="1"/>
  <c r="D77" i="62" s="1"/>
  <c r="D78" i="62" s="1"/>
  <c r="D79" i="62" s="1"/>
  <c r="D80" i="62" s="1"/>
  <c r="D81" i="62" s="1"/>
  <c r="D82" i="62" s="1"/>
  <c r="D125" i="62"/>
  <c r="D106" i="62"/>
  <c r="D37" i="61"/>
  <c r="D38" i="61" s="1"/>
  <c r="D39" i="61" s="1"/>
  <c r="D40" i="61" s="1"/>
  <c r="D41" i="61" s="1"/>
  <c r="D42" i="61" s="1"/>
  <c r="D43" i="61" s="1"/>
  <c r="D44" i="61" s="1"/>
  <c r="D45" i="61" s="1"/>
  <c r="D122" i="61"/>
  <c r="D69" i="61"/>
  <c r="D70" i="61" s="1"/>
  <c r="D71" i="61" s="1"/>
  <c r="D72" i="61" s="1"/>
  <c r="D73" i="61" s="1"/>
  <c r="D74" i="61" s="1"/>
  <c r="D75" i="61" s="1"/>
  <c r="D76" i="61" s="1"/>
  <c r="D77" i="61" s="1"/>
  <c r="D78" i="61" s="1"/>
  <c r="D79" i="61" s="1"/>
  <c r="D80" i="61" s="1"/>
  <c r="D81" i="61" s="1"/>
  <c r="D82" i="61" s="1"/>
  <c r="D39" i="60"/>
  <c r="D40" i="60" s="1"/>
  <c r="D41" i="60" s="1"/>
  <c r="D42" i="60" s="1"/>
  <c r="D43" i="60" s="1"/>
  <c r="D44" i="60" s="1"/>
  <c r="D45" i="60" s="1"/>
  <c r="D69" i="60"/>
  <c r="D70" i="60" s="1"/>
  <c r="D71" i="60" s="1"/>
  <c r="D72" i="60" s="1"/>
  <c r="D73" i="60" s="1"/>
  <c r="D74" i="60" s="1"/>
  <c r="D75" i="60" s="1"/>
  <c r="D76" i="60" s="1"/>
  <c r="D77" i="60" s="1"/>
  <c r="D78" i="60" s="1"/>
  <c r="D79" i="60" s="1"/>
  <c r="D80" i="60" s="1"/>
  <c r="D81" i="60" s="1"/>
  <c r="D82" i="60" s="1"/>
  <c r="D180" i="60"/>
  <c r="D181" i="60" s="1"/>
  <c r="D182" i="60" s="1"/>
  <c r="D123" i="60"/>
  <c r="D70" i="59"/>
  <c r="D71" i="59" s="1"/>
  <c r="D72" i="59" s="1"/>
  <c r="D73" i="59" s="1"/>
  <c r="D74" i="59" s="1"/>
  <c r="D75" i="59" s="1"/>
  <c r="D76" i="59" s="1"/>
  <c r="D77" i="59" s="1"/>
  <c r="D78" i="59" s="1"/>
  <c r="D79" i="59" s="1"/>
  <c r="D80" i="59" s="1"/>
  <c r="D81" i="59" s="1"/>
  <c r="D82" i="59" s="1"/>
  <c r="D71" i="67" l="1"/>
  <c r="D72" i="67" s="1"/>
  <c r="D73" i="67" s="1"/>
  <c r="D74" i="67" s="1"/>
  <c r="D75" i="67" s="1"/>
  <c r="D76" i="67" s="1"/>
  <c r="D77" i="67" s="1"/>
  <c r="D78" i="67" s="1"/>
  <c r="D79" i="67" s="1"/>
  <c r="D80" i="67" s="1"/>
  <c r="D81" i="67" s="1"/>
  <c r="D82" i="67" s="1"/>
  <c r="D70" i="67"/>
  <c r="D123" i="66"/>
  <c r="D104" i="66"/>
  <c r="D123" i="65"/>
  <c r="D104" i="65"/>
  <c r="D103" i="64"/>
  <c r="D122" i="64"/>
  <c r="D102" i="64"/>
  <c r="D105" i="63"/>
  <c r="D124" i="63"/>
  <c r="D104" i="61"/>
  <c r="D123" i="61"/>
  <c r="D105" i="60"/>
  <c r="D124" i="60"/>
  <c r="D105" i="66" l="1"/>
  <c r="D124" i="66"/>
  <c r="D105" i="65"/>
  <c r="D124" i="65"/>
  <c r="D123" i="64"/>
  <c r="D104" i="64"/>
  <c r="D125" i="63"/>
  <c r="D106" i="63"/>
  <c r="D105" i="61"/>
  <c r="D124" i="61"/>
  <c r="D125" i="60"/>
  <c r="D106" i="60"/>
  <c r="D125" i="66" l="1"/>
  <c r="D106" i="66"/>
  <c r="D125" i="65"/>
  <c r="D106" i="65"/>
  <c r="D105" i="64"/>
  <c r="D124" i="64"/>
  <c r="D125" i="61"/>
  <c r="D106" i="61"/>
  <c r="D125" i="64" l="1"/>
  <c r="D106" i="64"/>
  <c r="AY12" i="18" l="1"/>
  <c r="AT12" i="18"/>
  <c r="AO12" i="18"/>
  <c r="AJ12" i="18"/>
  <c r="AE12" i="18"/>
  <c r="Z12" i="18"/>
  <c r="U12" i="18"/>
  <c r="P12" i="18"/>
  <c r="K12" i="18"/>
  <c r="F41" i="18" l="1"/>
  <c r="F12" i="18"/>
  <c r="E8" i="1"/>
  <c r="G217" i="1" l="1"/>
  <c r="H105" i="1" l="1"/>
  <c r="G105" i="1"/>
  <c r="G73" i="1"/>
  <c r="P73" i="1"/>
  <c r="O73" i="1"/>
  <c r="N73" i="1"/>
  <c r="M73" i="1"/>
  <c r="L73" i="1"/>
  <c r="K73" i="1"/>
  <c r="J73" i="1"/>
  <c r="I73" i="1"/>
  <c r="H73" i="1"/>
  <c r="G68" i="1"/>
  <c r="O68" i="1"/>
  <c r="N68" i="1"/>
  <c r="M68" i="1"/>
  <c r="L68" i="1"/>
  <c r="K68" i="1"/>
  <c r="J68" i="1"/>
  <c r="I68" i="1"/>
  <c r="H68" i="1"/>
  <c r="P67" i="1"/>
  <c r="O67" i="1"/>
  <c r="N67" i="1"/>
  <c r="M67" i="1"/>
  <c r="L67" i="1"/>
  <c r="K67" i="1"/>
  <c r="J67" i="1"/>
  <c r="J75" i="1" s="1"/>
  <c r="I67" i="1"/>
  <c r="H67" i="1"/>
  <c r="H75" i="1" s="1"/>
  <c r="G67" i="1"/>
  <c r="P200" i="1"/>
  <c r="O200" i="1"/>
  <c r="N200" i="1"/>
  <c r="M200" i="1"/>
  <c r="L200" i="1"/>
  <c r="K200" i="1"/>
  <c r="J200" i="1"/>
  <c r="I200" i="1"/>
  <c r="H200" i="1"/>
  <c r="G200" i="1"/>
  <c r="P181" i="1"/>
  <c r="O181" i="1"/>
  <c r="N181" i="1"/>
  <c r="M181" i="1"/>
  <c r="L181" i="1"/>
  <c r="K181" i="1"/>
  <c r="J181" i="1"/>
  <c r="I181" i="1"/>
  <c r="H181" i="1"/>
  <c r="G181" i="1"/>
  <c r="P162" i="1"/>
  <c r="O162" i="1"/>
  <c r="N162" i="1"/>
  <c r="M162" i="1"/>
  <c r="L162" i="1"/>
  <c r="K162" i="1"/>
  <c r="J162" i="1"/>
  <c r="I162" i="1"/>
  <c r="H162" i="1"/>
  <c r="G162" i="1"/>
  <c r="H143" i="1"/>
  <c r="P143" i="1"/>
  <c r="O143" i="1"/>
  <c r="N143" i="1"/>
  <c r="M143" i="1"/>
  <c r="L143" i="1"/>
  <c r="K143" i="1"/>
  <c r="J143" i="1"/>
  <c r="I143" i="1"/>
  <c r="G143" i="1"/>
  <c r="H124" i="1"/>
  <c r="P124" i="1"/>
  <c r="O124" i="1"/>
  <c r="N124" i="1"/>
  <c r="M124" i="1"/>
  <c r="L124" i="1"/>
  <c r="K124" i="1"/>
  <c r="J124" i="1"/>
  <c r="I124" i="1"/>
  <c r="G124" i="1"/>
  <c r="P105" i="1"/>
  <c r="O105" i="1"/>
  <c r="N105" i="1"/>
  <c r="M105" i="1"/>
  <c r="L105" i="1"/>
  <c r="K105" i="1"/>
  <c r="J105" i="1"/>
  <c r="I105" i="1"/>
  <c r="O78" i="1" l="1"/>
  <c r="J70" i="1"/>
  <c r="J81" i="1" s="1"/>
  <c r="M70" i="1"/>
  <c r="M81" i="1" s="1"/>
  <c r="K70" i="1"/>
  <c r="K80" i="1" s="1"/>
  <c r="L70" i="1"/>
  <c r="L81" i="1" s="1"/>
  <c r="N70" i="1"/>
  <c r="N80" i="1" s="1"/>
  <c r="P78" i="1"/>
  <c r="N78" i="1"/>
  <c r="M78" i="1"/>
  <c r="J78" i="1"/>
  <c r="I78" i="1"/>
  <c r="H78" i="1"/>
  <c r="G74" i="1"/>
  <c r="P70" i="1"/>
  <c r="P80" i="1" s="1"/>
  <c r="O70" i="1"/>
  <c r="O80" i="1" s="1"/>
  <c r="G78" i="1"/>
  <c r="G70" i="1"/>
  <c r="K78" i="1"/>
  <c r="L78" i="1"/>
  <c r="H70" i="1"/>
  <c r="I70" i="1"/>
  <c r="H106" i="1"/>
  <c r="I81" i="1" l="1"/>
  <c r="I80" i="1"/>
  <c r="N81" i="1"/>
  <c r="J80" i="1"/>
  <c r="L80" i="1"/>
  <c r="K81" i="1"/>
  <c r="M80" i="1"/>
  <c r="P81" i="1"/>
  <c r="O81" i="1"/>
  <c r="H80" i="1"/>
  <c r="H81" i="1"/>
  <c r="G81" i="1"/>
  <c r="G80" i="1"/>
  <c r="I42" i="1" l="1"/>
  <c r="I38" i="1"/>
  <c r="I39" i="1"/>
  <c r="J42" i="1"/>
  <c r="J39" i="1"/>
  <c r="G38" i="1"/>
  <c r="H33" i="1"/>
  <c r="H44" i="1" s="1"/>
  <c r="G33" i="1"/>
  <c r="G44" i="1" s="1"/>
  <c r="J41" i="1" l="1"/>
  <c r="J43" i="1"/>
  <c r="G45" i="1"/>
  <c r="H45" i="1"/>
  <c r="P42" i="1" l="1"/>
  <c r="O42" i="1"/>
  <c r="N42" i="1"/>
  <c r="M42" i="1"/>
  <c r="L42" i="1"/>
  <c r="K42" i="1"/>
  <c r="G42" i="1"/>
  <c r="H42" i="1"/>
  <c r="I43" i="1" s="1"/>
  <c r="P33" i="1"/>
  <c r="O33" i="1"/>
  <c r="N33" i="1"/>
  <c r="M33" i="1"/>
  <c r="L33" i="1"/>
  <c r="K33" i="1"/>
  <c r="J33" i="1"/>
  <c r="I33" i="1"/>
  <c r="J45" i="1" l="1"/>
  <c r="J44" i="1"/>
  <c r="K45" i="1"/>
  <c r="K44" i="1"/>
  <c r="P44" i="1"/>
  <c r="P45" i="1"/>
  <c r="N44" i="1"/>
  <c r="N45" i="1"/>
  <c r="O44" i="1"/>
  <c r="O45" i="1"/>
  <c r="I44" i="1"/>
  <c r="I45" i="1"/>
  <c r="L45" i="1"/>
  <c r="L44" i="1"/>
  <c r="M44" i="1"/>
  <c r="M45" i="1"/>
  <c r="D90" i="1"/>
  <c r="D109" i="1"/>
  <c r="H222" i="1"/>
  <c r="D91" i="1" l="1"/>
  <c r="G90" i="1" l="1"/>
  <c r="P90" i="1" l="1"/>
  <c r="P91" i="1"/>
  <c r="AZ17" i="18"/>
  <c r="D81" i="18" s="1"/>
  <c r="BA29" i="18"/>
  <c r="AZ29" i="18"/>
  <c r="AY29" i="18"/>
  <c r="BA25" i="18"/>
  <c r="AZ25" i="18"/>
  <c r="AY25" i="18"/>
  <c r="BA21" i="18"/>
  <c r="AZ21" i="18"/>
  <c r="AY21" i="18"/>
  <c r="BA17" i="18"/>
  <c r="AY17" i="18"/>
  <c r="AV29" i="18"/>
  <c r="AU29" i="18"/>
  <c r="AT29" i="18"/>
  <c r="AV25" i="18"/>
  <c r="AU25" i="18"/>
  <c r="AT25" i="18"/>
  <c r="AV21" i="18"/>
  <c r="AU21" i="18"/>
  <c r="AT21" i="18"/>
  <c r="AV17" i="18"/>
  <c r="AU17" i="18"/>
  <c r="D80" i="18" s="1"/>
  <c r="AT17" i="18"/>
  <c r="AQ29" i="18"/>
  <c r="AP29" i="18"/>
  <c r="AO29" i="18"/>
  <c r="AQ25" i="18"/>
  <c r="AP25" i="18"/>
  <c r="AO25" i="18"/>
  <c r="AQ21" i="18"/>
  <c r="AP21" i="18"/>
  <c r="AO21" i="18"/>
  <c r="AQ17" i="18"/>
  <c r="AP17" i="18"/>
  <c r="D79" i="18" s="1"/>
  <c r="AO17" i="18"/>
  <c r="I66" i="18"/>
  <c r="I65" i="18"/>
  <c r="I64" i="18"/>
  <c r="I63" i="18"/>
  <c r="I62" i="18"/>
  <c r="I61" i="18"/>
  <c r="H61" i="18"/>
  <c r="G61" i="18"/>
  <c r="F61" i="18"/>
  <c r="I60" i="18"/>
  <c r="H60" i="18"/>
  <c r="G60" i="18"/>
  <c r="F60" i="18"/>
  <c r="I59" i="18"/>
  <c r="H59" i="18"/>
  <c r="G59" i="18"/>
  <c r="F59" i="18"/>
  <c r="I58" i="18"/>
  <c r="I57" i="18"/>
  <c r="H57" i="18"/>
  <c r="G57" i="18"/>
  <c r="F57" i="18"/>
  <c r="I56" i="18"/>
  <c r="H56" i="18"/>
  <c r="G56" i="18"/>
  <c r="F56" i="18"/>
  <c r="I55" i="18"/>
  <c r="H55" i="18"/>
  <c r="G55" i="18"/>
  <c r="F55" i="18"/>
  <c r="I54" i="18"/>
  <c r="I53" i="18"/>
  <c r="H53" i="18"/>
  <c r="G53" i="18"/>
  <c r="F53" i="18"/>
  <c r="I52" i="18"/>
  <c r="H52" i="18"/>
  <c r="G52" i="18"/>
  <c r="F52" i="18"/>
  <c r="I51" i="18"/>
  <c r="H51" i="18"/>
  <c r="G51" i="18"/>
  <c r="F51" i="18"/>
  <c r="I50" i="18"/>
  <c r="I49" i="18"/>
  <c r="H49" i="18"/>
  <c r="G49" i="18"/>
  <c r="F49" i="18"/>
  <c r="I48" i="18"/>
  <c r="H48" i="18"/>
  <c r="G48" i="18"/>
  <c r="F48" i="18"/>
  <c r="I47" i="18"/>
  <c r="H47" i="18"/>
  <c r="G47" i="18"/>
  <c r="F47" i="18"/>
  <c r="I46" i="18"/>
  <c r="I45" i="18"/>
  <c r="H45" i="18"/>
  <c r="G45" i="18"/>
  <c r="F45" i="18"/>
  <c r="I44" i="18"/>
  <c r="H44" i="18"/>
  <c r="G44" i="18"/>
  <c r="F44" i="18"/>
  <c r="I43" i="18"/>
  <c r="H43" i="18"/>
  <c r="G43" i="18"/>
  <c r="F43" i="18"/>
  <c r="BA36" i="18"/>
  <c r="AZ36" i="18"/>
  <c r="AY36" i="18"/>
  <c r="AV36" i="18"/>
  <c r="AU36" i="18"/>
  <c r="AT36" i="18"/>
  <c r="AQ36" i="18"/>
  <c r="AP36" i="18"/>
  <c r="AO36" i="18"/>
  <c r="AL36" i="18"/>
  <c r="AK36" i="18"/>
  <c r="AJ36" i="18"/>
  <c r="AG36" i="18"/>
  <c r="AF36" i="18"/>
  <c r="AE36" i="18"/>
  <c r="AB36" i="18"/>
  <c r="AA36" i="18"/>
  <c r="Z36" i="18"/>
  <c r="W36" i="18"/>
  <c r="V36" i="18"/>
  <c r="U36" i="18"/>
  <c r="R36" i="18"/>
  <c r="Q36" i="18"/>
  <c r="P36" i="18"/>
  <c r="M36" i="18"/>
  <c r="L36" i="18"/>
  <c r="K36" i="18"/>
  <c r="H36" i="18"/>
  <c r="G36" i="18"/>
  <c r="F36" i="18"/>
  <c r="BA35" i="18"/>
  <c r="AZ35" i="18"/>
  <c r="AY35" i="18"/>
  <c r="AV35" i="18"/>
  <c r="AU35" i="18"/>
  <c r="AT35" i="18"/>
  <c r="AQ35" i="18"/>
  <c r="AP35" i="18"/>
  <c r="AO35" i="18"/>
  <c r="AL35" i="18"/>
  <c r="AK35" i="18"/>
  <c r="AJ35" i="18"/>
  <c r="AG35" i="18"/>
  <c r="AF35" i="18"/>
  <c r="AE35" i="18"/>
  <c r="AB35" i="18"/>
  <c r="AA35" i="18"/>
  <c r="Z35" i="18"/>
  <c r="W35" i="18"/>
  <c r="V35" i="18"/>
  <c r="U35" i="18"/>
  <c r="R35" i="18"/>
  <c r="Q35" i="18"/>
  <c r="P35" i="18"/>
  <c r="M35" i="18"/>
  <c r="L35" i="18"/>
  <c r="K35" i="18"/>
  <c r="H35" i="18"/>
  <c r="G35" i="18"/>
  <c r="F35" i="18"/>
  <c r="BA34" i="18"/>
  <c r="AZ34" i="18"/>
  <c r="AY34" i="18"/>
  <c r="AV34" i="18"/>
  <c r="AU34" i="18"/>
  <c r="AT34" i="18"/>
  <c r="AQ34" i="18"/>
  <c r="AP34" i="18"/>
  <c r="AO34" i="18"/>
  <c r="AL34" i="18"/>
  <c r="AK34" i="18"/>
  <c r="AJ34" i="18"/>
  <c r="AG34" i="18"/>
  <c r="AF34" i="18"/>
  <c r="AE34" i="18"/>
  <c r="AB34" i="18"/>
  <c r="AA34" i="18"/>
  <c r="Z34" i="18"/>
  <c r="W34" i="18"/>
  <c r="V34" i="18"/>
  <c r="U34" i="18"/>
  <c r="R34" i="18"/>
  <c r="Q34" i="18"/>
  <c r="P34" i="18"/>
  <c r="M34" i="18"/>
  <c r="L34" i="18"/>
  <c r="K34" i="18"/>
  <c r="H34" i="18"/>
  <c r="G34" i="18"/>
  <c r="F34" i="18"/>
  <c r="BA33" i="18"/>
  <c r="AZ33" i="18"/>
  <c r="AY33" i="18"/>
  <c r="AV33" i="18"/>
  <c r="AU33" i="18"/>
  <c r="AT33" i="18"/>
  <c r="AQ33" i="18"/>
  <c r="AP33" i="18"/>
  <c r="AO33" i="18"/>
  <c r="AL33" i="18"/>
  <c r="AK33" i="18"/>
  <c r="AJ33" i="18"/>
  <c r="AG33" i="18"/>
  <c r="AF33" i="18"/>
  <c r="AE33" i="18"/>
  <c r="AB33" i="18"/>
  <c r="AA33" i="18"/>
  <c r="Z33" i="18"/>
  <c r="W33" i="18"/>
  <c r="V33" i="18"/>
  <c r="U33" i="18"/>
  <c r="R33" i="18"/>
  <c r="Q33" i="18"/>
  <c r="P33" i="18"/>
  <c r="M33" i="18"/>
  <c r="L33" i="18"/>
  <c r="K33" i="18"/>
  <c r="H33" i="18"/>
  <c r="G33" i="18"/>
  <c r="F33" i="18"/>
  <c r="AL29" i="18"/>
  <c r="AK29" i="18"/>
  <c r="AJ29" i="18"/>
  <c r="AG29" i="18"/>
  <c r="AF29" i="18"/>
  <c r="AE29" i="18"/>
  <c r="AB29" i="18"/>
  <c r="AA29" i="18"/>
  <c r="Z29" i="18"/>
  <c r="W29" i="18"/>
  <c r="V29" i="18"/>
  <c r="U29" i="18"/>
  <c r="R29" i="18"/>
  <c r="Q29" i="18"/>
  <c r="P29" i="18"/>
  <c r="M29" i="18"/>
  <c r="L29" i="18"/>
  <c r="K29" i="18"/>
  <c r="H29" i="18"/>
  <c r="G29" i="18"/>
  <c r="F29" i="18"/>
  <c r="AL25" i="18"/>
  <c r="AK25" i="18"/>
  <c r="AJ25" i="18"/>
  <c r="AG25" i="18"/>
  <c r="AF25" i="18"/>
  <c r="AE25" i="18"/>
  <c r="AB25" i="18"/>
  <c r="AA25" i="18"/>
  <c r="Z25" i="18"/>
  <c r="W25" i="18"/>
  <c r="V25" i="18"/>
  <c r="U25" i="18"/>
  <c r="R25" i="18"/>
  <c r="Q25" i="18"/>
  <c r="P25" i="18"/>
  <c r="M25" i="18"/>
  <c r="L25" i="18"/>
  <c r="K25" i="18"/>
  <c r="H25" i="18"/>
  <c r="G25" i="18"/>
  <c r="F25" i="18"/>
  <c r="AL21" i="18"/>
  <c r="AK21" i="18"/>
  <c r="AJ21" i="18"/>
  <c r="AG21" i="18"/>
  <c r="AF21" i="18"/>
  <c r="AE21" i="18"/>
  <c r="AB21" i="18"/>
  <c r="AA21" i="18"/>
  <c r="Z21" i="18"/>
  <c r="W21" i="18"/>
  <c r="V21" i="18"/>
  <c r="U21" i="18"/>
  <c r="R21" i="18"/>
  <c r="Q21" i="18"/>
  <c r="P21" i="18"/>
  <c r="M21" i="18"/>
  <c r="L21" i="18"/>
  <c r="K21" i="18"/>
  <c r="H21" i="18"/>
  <c r="G21" i="18"/>
  <c r="F21" i="18"/>
  <c r="AL17" i="18"/>
  <c r="AK17" i="18"/>
  <c r="D78" i="18" s="1"/>
  <c r="AJ17" i="18"/>
  <c r="AG17" i="18"/>
  <c r="AF17" i="18"/>
  <c r="AE17" i="18"/>
  <c r="AB17" i="18"/>
  <c r="AA17" i="18"/>
  <c r="Z17" i="18"/>
  <c r="W17" i="18"/>
  <c r="V17" i="18"/>
  <c r="U17" i="18"/>
  <c r="R17" i="18"/>
  <c r="Q17" i="18"/>
  <c r="D74" i="18" s="1"/>
  <c r="P17" i="18"/>
  <c r="M17" i="18"/>
  <c r="L17" i="18"/>
  <c r="D73" i="18" s="1"/>
  <c r="K17" i="18"/>
  <c r="H17" i="18"/>
  <c r="G17" i="18"/>
  <c r="F17" i="18"/>
  <c r="D110" i="1"/>
  <c r="D185" i="1"/>
  <c r="D166" i="1"/>
  <c r="D147" i="1"/>
  <c r="D128" i="1"/>
  <c r="G185" i="1"/>
  <c r="G166" i="1"/>
  <c r="G147" i="1"/>
  <c r="G128" i="1"/>
  <c r="G109" i="1"/>
  <c r="P201" i="1"/>
  <c r="O201" i="1"/>
  <c r="N201" i="1"/>
  <c r="M201" i="1"/>
  <c r="L201" i="1"/>
  <c r="K201" i="1"/>
  <c r="J201" i="1"/>
  <c r="I201" i="1"/>
  <c r="H201" i="1"/>
  <c r="P182" i="1"/>
  <c r="O182" i="1"/>
  <c r="N182" i="1"/>
  <c r="M182" i="1"/>
  <c r="L182" i="1"/>
  <c r="K182" i="1"/>
  <c r="J182" i="1"/>
  <c r="I182" i="1"/>
  <c r="H182" i="1"/>
  <c r="P163" i="1"/>
  <c r="O163" i="1"/>
  <c r="N163" i="1"/>
  <c r="M163" i="1"/>
  <c r="L163" i="1"/>
  <c r="K163" i="1"/>
  <c r="J163" i="1"/>
  <c r="I163" i="1"/>
  <c r="H163" i="1"/>
  <c r="P144" i="1"/>
  <c r="O144" i="1"/>
  <c r="N144" i="1"/>
  <c r="M144" i="1"/>
  <c r="L144" i="1"/>
  <c r="K144" i="1"/>
  <c r="J144" i="1"/>
  <c r="I144" i="1"/>
  <c r="H144" i="1"/>
  <c r="I12" i="1"/>
  <c r="I13" i="1" s="1"/>
  <c r="B15" i="1"/>
  <c r="J12" i="1" l="1"/>
  <c r="J13" i="1" s="1"/>
  <c r="P123" i="1"/>
  <c r="P109" i="1"/>
  <c r="O123" i="1"/>
  <c r="P148" i="1"/>
  <c r="P147" i="1"/>
  <c r="P167" i="1"/>
  <c r="P166" i="1"/>
  <c r="P186" i="1"/>
  <c r="P185" i="1"/>
  <c r="P129" i="1"/>
  <c r="P128" i="1"/>
  <c r="P110" i="1"/>
  <c r="D186" i="1"/>
  <c r="D187" i="1" s="1"/>
  <c r="D167" i="1"/>
  <c r="D129" i="1"/>
  <c r="D130" i="1" s="1"/>
  <c r="D134" i="1" s="1"/>
  <c r="J222" i="1"/>
  <c r="K222" i="1"/>
  <c r="L222" i="1"/>
  <c r="M222" i="1"/>
  <c r="D92" i="1"/>
  <c r="I222" i="1"/>
  <c r="D75" i="18"/>
  <c r="D72" i="18"/>
  <c r="D82" i="18" s="1"/>
  <c r="G220" i="1" s="1"/>
  <c r="D76" i="18"/>
  <c r="D77" i="18"/>
  <c r="K37" i="18"/>
  <c r="AY37" i="18"/>
  <c r="U37" i="18"/>
  <c r="AO37" i="18"/>
  <c r="AE37" i="18"/>
  <c r="G65" i="18"/>
  <c r="F64" i="18"/>
  <c r="F63" i="18"/>
  <c r="H64" i="18"/>
  <c r="G64" i="18"/>
  <c r="H62" i="18"/>
  <c r="AA37" i="18"/>
  <c r="H65" i="18"/>
  <c r="R37" i="18"/>
  <c r="AL37" i="18"/>
  <c r="H37" i="18"/>
  <c r="AB37" i="18"/>
  <c r="AV37" i="18"/>
  <c r="G46" i="18"/>
  <c r="G225" i="1" s="1"/>
  <c r="F50" i="18"/>
  <c r="Q37" i="18"/>
  <c r="AK37" i="18"/>
  <c r="AU37" i="18"/>
  <c r="H63" i="18"/>
  <c r="G50" i="18"/>
  <c r="F54" i="18"/>
  <c r="G37" i="18"/>
  <c r="V37" i="18"/>
  <c r="AP37" i="18"/>
  <c r="L37" i="18"/>
  <c r="AF37" i="18"/>
  <c r="AZ37" i="18"/>
  <c r="H50" i="18"/>
  <c r="G63" i="18"/>
  <c r="F58" i="18"/>
  <c r="W37" i="18"/>
  <c r="AQ37" i="18"/>
  <c r="M37" i="18"/>
  <c r="AG37" i="18"/>
  <c r="BA37" i="18"/>
  <c r="H54" i="18"/>
  <c r="G58" i="18"/>
  <c r="F62" i="18"/>
  <c r="F37" i="18"/>
  <c r="Z37" i="18"/>
  <c r="AT37" i="18"/>
  <c r="P37" i="18"/>
  <c r="AJ37" i="18"/>
  <c r="H58" i="18"/>
  <c r="G62" i="18"/>
  <c r="F65" i="18"/>
  <c r="H46" i="18"/>
  <c r="F46" i="18"/>
  <c r="G54" i="18"/>
  <c r="H161" i="1"/>
  <c r="I103" i="1"/>
  <c r="K104" i="1"/>
  <c r="L104" i="1"/>
  <c r="J103" i="1"/>
  <c r="K103" i="1"/>
  <c r="M141" i="1"/>
  <c r="L103" i="1"/>
  <c r="M103" i="1"/>
  <c r="M198" i="1"/>
  <c r="L142" i="1"/>
  <c r="O199" i="1"/>
  <c r="O103" i="1"/>
  <c r="H103" i="1"/>
  <c r="L141" i="1"/>
  <c r="J122" i="1"/>
  <c r="O142" i="1"/>
  <c r="M104" i="1"/>
  <c r="N104" i="1"/>
  <c r="K141" i="1"/>
  <c r="O104" i="1"/>
  <c r="J141" i="1"/>
  <c r="J179" i="1"/>
  <c r="I104" i="1"/>
  <c r="J104" i="1"/>
  <c r="P180" i="1"/>
  <c r="O179" i="1"/>
  <c r="M199" i="1"/>
  <c r="N141" i="1"/>
  <c r="P142" i="1"/>
  <c r="P103" i="1"/>
  <c r="I161" i="1"/>
  <c r="L199" i="1"/>
  <c r="N199" i="1"/>
  <c r="I95" i="1"/>
  <c r="N198" i="1"/>
  <c r="N160" i="1"/>
  <c r="N103" i="1"/>
  <c r="P104" i="1"/>
  <c r="I106" i="1"/>
  <c r="I114" i="1"/>
  <c r="H114" i="1" s="1"/>
  <c r="G114" i="1" s="1"/>
  <c r="K161" i="1"/>
  <c r="D148" i="1"/>
  <c r="D149" i="1" s="1"/>
  <c r="I133" i="1"/>
  <c r="H133" i="1" s="1"/>
  <c r="M179" i="1"/>
  <c r="I171" i="1"/>
  <c r="H160" i="1"/>
  <c r="I160" i="1"/>
  <c r="P198" i="1"/>
  <c r="J160" i="1"/>
  <c r="O180" i="1"/>
  <c r="I152" i="1"/>
  <c r="H152" i="1" s="1"/>
  <c r="G152" i="1" s="1"/>
  <c r="M142" i="1"/>
  <c r="M161" i="1"/>
  <c r="K122" i="1"/>
  <c r="M123" i="1"/>
  <c r="N142" i="1"/>
  <c r="I190" i="1"/>
  <c r="H190" i="1" s="1"/>
  <c r="G190" i="1" s="1"/>
  <c r="J161" i="1"/>
  <c r="O141" i="1"/>
  <c r="H180" i="1"/>
  <c r="J198" i="1"/>
  <c r="P160" i="1"/>
  <c r="L198" i="1"/>
  <c r="L122" i="1"/>
  <c r="I122" i="1"/>
  <c r="K123" i="1"/>
  <c r="L123" i="1"/>
  <c r="N123" i="1"/>
  <c r="M122" i="1"/>
  <c r="N122" i="1"/>
  <c r="D111" i="1"/>
  <c r="I199" i="1"/>
  <c r="H198" i="1"/>
  <c r="I198" i="1"/>
  <c r="P199" i="1"/>
  <c r="P141" i="1"/>
  <c r="L161" i="1"/>
  <c r="I180" i="1"/>
  <c r="H142" i="1"/>
  <c r="K160" i="1"/>
  <c r="J180" i="1"/>
  <c r="H123" i="1"/>
  <c r="J142" i="1"/>
  <c r="O161" i="1"/>
  <c r="L180" i="1"/>
  <c r="P179" i="1"/>
  <c r="O198" i="1"/>
  <c r="H199" i="1"/>
  <c r="O122" i="1"/>
  <c r="H179" i="1"/>
  <c r="J199" i="1"/>
  <c r="I142" i="1"/>
  <c r="N161" i="1"/>
  <c r="H141" i="1"/>
  <c r="N179" i="1"/>
  <c r="K198" i="1"/>
  <c r="H125" i="1"/>
  <c r="P122" i="1"/>
  <c r="L160" i="1"/>
  <c r="I179" i="1"/>
  <c r="K180" i="1"/>
  <c r="K199" i="1"/>
  <c r="M160" i="1"/>
  <c r="I123" i="1"/>
  <c r="I141" i="1"/>
  <c r="K142" i="1"/>
  <c r="P161" i="1"/>
  <c r="K179" i="1"/>
  <c r="M180" i="1"/>
  <c r="H122" i="1"/>
  <c r="J123" i="1"/>
  <c r="O160" i="1"/>
  <c r="L179" i="1"/>
  <c r="N180" i="1"/>
  <c r="I125" i="1"/>
  <c r="H12" i="1"/>
  <c r="H13" i="1" s="1"/>
  <c r="B26" i="1"/>
  <c r="D16" i="1"/>
  <c r="D17" i="1" s="1"/>
  <c r="G12" i="1" l="1"/>
  <c r="G13" i="1" s="1"/>
  <c r="D191" i="1"/>
  <c r="D192" i="1" s="1"/>
  <c r="D193" i="1" s="1"/>
  <c r="D168" i="1"/>
  <c r="D172" i="1" s="1"/>
  <c r="D135" i="1"/>
  <c r="D136" i="1" s="1"/>
  <c r="D96" i="1"/>
  <c r="K12" i="1"/>
  <c r="K13" i="1" s="1"/>
  <c r="G222" i="1"/>
  <c r="G67" i="18"/>
  <c r="H66" i="18"/>
  <c r="F66" i="18"/>
  <c r="G66" i="18"/>
  <c r="G216" i="1" s="1"/>
  <c r="J114" i="1"/>
  <c r="D153" i="1"/>
  <c r="J133" i="1"/>
  <c r="K133" i="1" s="1"/>
  <c r="L133" i="1" s="1"/>
  <c r="M133" i="1" s="1"/>
  <c r="N133" i="1" s="1"/>
  <c r="O133" i="1" s="1"/>
  <c r="P133" i="1" s="1"/>
  <c r="J95" i="1"/>
  <c r="K95" i="1" s="1"/>
  <c r="L95" i="1" s="1"/>
  <c r="H95" i="1"/>
  <c r="G95" i="1" s="1"/>
  <c r="J106" i="1"/>
  <c r="D115" i="1"/>
  <c r="D97" i="1" s="1"/>
  <c r="J190" i="1"/>
  <c r="K190" i="1" s="1"/>
  <c r="J152" i="1"/>
  <c r="K152" i="1" s="1"/>
  <c r="L152" i="1" s="1"/>
  <c r="M152" i="1" s="1"/>
  <c r="N152" i="1" s="1"/>
  <c r="O152" i="1" s="1"/>
  <c r="P152" i="1" s="1"/>
  <c r="G133" i="1"/>
  <c r="J171" i="1"/>
  <c r="K171" i="1" s="1"/>
  <c r="L171" i="1" s="1"/>
  <c r="M171" i="1" s="1"/>
  <c r="N171" i="1" s="1"/>
  <c r="O171" i="1" s="1"/>
  <c r="P171" i="1" s="1"/>
  <c r="H171" i="1"/>
  <c r="G171" i="1" s="1"/>
  <c r="J125" i="1"/>
  <c r="B47" i="1"/>
  <c r="D48" i="1" s="1"/>
  <c r="D49" i="1" s="1"/>
  <c r="D27" i="1"/>
  <c r="G219" i="1" l="1"/>
  <c r="N167" i="1"/>
  <c r="N129" i="1"/>
  <c r="N148" i="1"/>
  <c r="N130" i="1"/>
  <c r="J224" i="1" s="1"/>
  <c r="O129" i="1"/>
  <c r="O167" i="1"/>
  <c r="N168" i="1"/>
  <c r="L224" i="1" s="1"/>
  <c r="O148" i="1"/>
  <c r="N149" i="1"/>
  <c r="K224" i="1" s="1"/>
  <c r="D194" i="1"/>
  <c r="D195" i="1" s="1"/>
  <c r="D173" i="1"/>
  <c r="D174" i="1" s="1"/>
  <c r="D154" i="1"/>
  <c r="D155" i="1" s="1"/>
  <c r="D137" i="1"/>
  <c r="D116" i="1"/>
  <c r="D28" i="1"/>
  <c r="D18" i="1"/>
  <c r="D19" i="1" s="1"/>
  <c r="D20" i="1" s="1"/>
  <c r="L12" i="1"/>
  <c r="L13" i="1" s="1"/>
  <c r="K114" i="1"/>
  <c r="L114" i="1" s="1"/>
  <c r="M114" i="1" s="1"/>
  <c r="N114" i="1" s="1"/>
  <c r="M95" i="1"/>
  <c r="N95" i="1" s="1"/>
  <c r="O95" i="1" s="1"/>
  <c r="P95" i="1" s="1"/>
  <c r="K106" i="1"/>
  <c r="L190" i="1"/>
  <c r="K125" i="1"/>
  <c r="B53" i="1"/>
  <c r="D50" i="1"/>
  <c r="D51" i="1" s="1"/>
  <c r="Q148" i="1" l="1"/>
  <c r="K223" i="1" s="1"/>
  <c r="Q167" i="1"/>
  <c r="L223" i="1" s="1"/>
  <c r="Q129" i="1"/>
  <c r="J223" i="1" s="1"/>
  <c r="M190" i="1"/>
  <c r="N190" i="1" s="1"/>
  <c r="O190" i="1" s="1"/>
  <c r="P190" i="1" s="1"/>
  <c r="N91" i="1"/>
  <c r="O186" i="1"/>
  <c r="N92" i="1"/>
  <c r="H224" i="1" s="1"/>
  <c r="O91" i="1"/>
  <c r="D196" i="1"/>
  <c r="D197" i="1" s="1"/>
  <c r="D54" i="1"/>
  <c r="D55" i="1" s="1"/>
  <c r="D56" i="1" s="1"/>
  <c r="D57" i="1" s="1"/>
  <c r="D156" i="1"/>
  <c r="D157" i="1" s="1"/>
  <c r="D175" i="1"/>
  <c r="D138" i="1"/>
  <c r="D98" i="1"/>
  <c r="D117" i="1"/>
  <c r="D29" i="1"/>
  <c r="D30" i="1" s="1"/>
  <c r="D31" i="1" s="1"/>
  <c r="D21" i="1"/>
  <c r="D22" i="1" s="1"/>
  <c r="D23" i="1" s="1"/>
  <c r="D24" i="1" s="1"/>
  <c r="M12" i="1"/>
  <c r="M13" i="1" s="1"/>
  <c r="B61" i="1"/>
  <c r="L106" i="1"/>
  <c r="O114" i="1"/>
  <c r="L125" i="1"/>
  <c r="Q91" i="1" l="1"/>
  <c r="H223" i="1" s="1"/>
  <c r="N187" i="1"/>
  <c r="M224" i="1" s="1"/>
  <c r="N186" i="1"/>
  <c r="Q186" i="1" s="1"/>
  <c r="M223" i="1" s="1"/>
  <c r="D158" i="1"/>
  <c r="D159" i="1" s="1"/>
  <c r="D160" i="1" s="1"/>
  <c r="D198" i="1"/>
  <c r="D199" i="1" s="1"/>
  <c r="D200" i="1" s="1"/>
  <c r="D201" i="1" s="1"/>
  <c r="D64" i="1"/>
  <c r="D176" i="1"/>
  <c r="D177" i="1" s="1"/>
  <c r="D178" i="1" s="1"/>
  <c r="D139" i="1"/>
  <c r="D140" i="1" s="1"/>
  <c r="D141" i="1" s="1"/>
  <c r="D142" i="1" s="1"/>
  <c r="D143" i="1" s="1"/>
  <c r="D144" i="1" s="1"/>
  <c r="D99" i="1"/>
  <c r="D118" i="1"/>
  <c r="D32" i="1"/>
  <c r="D33" i="1" s="1"/>
  <c r="N12" i="1"/>
  <c r="N13" i="1" s="1"/>
  <c r="B84" i="1"/>
  <c r="M106" i="1"/>
  <c r="P114" i="1"/>
  <c r="M125" i="1"/>
  <c r="O110" i="1" l="1"/>
  <c r="N110" i="1"/>
  <c r="N111" i="1"/>
  <c r="I224" i="1" s="1"/>
  <c r="G224" i="1" s="1"/>
  <c r="D161" i="1"/>
  <c r="D162" i="1" s="1"/>
  <c r="D163" i="1" s="1"/>
  <c r="D65" i="1"/>
  <c r="D179" i="1"/>
  <c r="D180" i="1" s="1"/>
  <c r="D181" i="1" s="1"/>
  <c r="D100" i="1"/>
  <c r="D119" i="1"/>
  <c r="D34" i="1"/>
  <c r="D35" i="1" s="1"/>
  <c r="D36" i="1" s="1"/>
  <c r="D37" i="1" s="1"/>
  <c r="O12" i="1"/>
  <c r="O13" i="1" s="1"/>
  <c r="N106" i="1"/>
  <c r="N125" i="1"/>
  <c r="D85" i="1"/>
  <c r="Q110" i="1" l="1"/>
  <c r="I223" i="1" s="1"/>
  <c r="G223" i="1" s="1"/>
  <c r="C5" i="1" s="1"/>
  <c r="D182" i="1"/>
  <c r="D66" i="1"/>
  <c r="D67" i="1" s="1"/>
  <c r="D68" i="1" s="1"/>
  <c r="D69" i="1" s="1"/>
  <c r="D120" i="1"/>
  <c r="D101" i="1"/>
  <c r="D38" i="1"/>
  <c r="D39" i="1" s="1"/>
  <c r="D40" i="1" s="1"/>
  <c r="D41" i="1" s="1"/>
  <c r="D42" i="1" s="1"/>
  <c r="D43" i="1" s="1"/>
  <c r="D44" i="1" s="1"/>
  <c r="D45" i="1" s="1"/>
  <c r="P12" i="1"/>
  <c r="P13" i="1" s="1"/>
  <c r="O106" i="1"/>
  <c r="P106" i="1"/>
  <c r="P125" i="1"/>
  <c r="O125" i="1"/>
  <c r="D86" i="1"/>
  <c r="D70" i="1" l="1"/>
  <c r="D71" i="1" s="1"/>
  <c r="D72" i="1" s="1"/>
  <c r="D73" i="1" s="1"/>
  <c r="D74" i="1" s="1"/>
  <c r="D75" i="1" s="1"/>
  <c r="D76" i="1" s="1"/>
  <c r="D77" i="1" s="1"/>
  <c r="D78" i="1" s="1"/>
  <c r="D79" i="1" s="1"/>
  <c r="D80" i="1" s="1"/>
  <c r="D81" i="1" s="1"/>
  <c r="D82" i="1" s="1"/>
  <c r="D102" i="1"/>
  <c r="D121" i="1"/>
  <c r="H74" i="1"/>
  <c r="I79" i="1"/>
  <c r="H79" i="1"/>
  <c r="G75" i="1"/>
  <c r="H24" i="1"/>
  <c r="I24" i="1"/>
  <c r="G39" i="1"/>
  <c r="D122" i="1" l="1"/>
  <c r="D103" i="1"/>
  <c r="I74" i="1"/>
  <c r="D123" i="1" l="1"/>
  <c r="D104" i="1"/>
  <c r="P79" i="1"/>
  <c r="O79" i="1"/>
  <c r="N79" i="1"/>
  <c r="M79" i="1"/>
  <c r="L79" i="1"/>
  <c r="K79" i="1"/>
  <c r="J79" i="1"/>
  <c r="P75" i="1"/>
  <c r="O75" i="1"/>
  <c r="N75" i="1"/>
  <c r="M75" i="1"/>
  <c r="L75" i="1"/>
  <c r="K75" i="1"/>
  <c r="I75" i="1"/>
  <c r="P74" i="1"/>
  <c r="O74" i="1"/>
  <c r="N74" i="1"/>
  <c r="M74" i="1"/>
  <c r="L74" i="1"/>
  <c r="K74" i="1"/>
  <c r="J74" i="1"/>
  <c r="P43" i="1"/>
  <c r="O43" i="1"/>
  <c r="N43" i="1"/>
  <c r="M43" i="1"/>
  <c r="L43" i="1"/>
  <c r="K43" i="1"/>
  <c r="H43" i="1"/>
  <c r="P39" i="1"/>
  <c r="O39" i="1"/>
  <c r="N39" i="1"/>
  <c r="M39" i="1"/>
  <c r="L39" i="1"/>
  <c r="K39" i="1"/>
  <c r="H39" i="1"/>
  <c r="I41" i="1" s="1"/>
  <c r="P38" i="1"/>
  <c r="O38" i="1"/>
  <c r="N38" i="1"/>
  <c r="M38" i="1"/>
  <c r="L38" i="1"/>
  <c r="K38" i="1"/>
  <c r="J38" i="1"/>
  <c r="J40" i="1" s="1"/>
  <c r="H38" i="1"/>
  <c r="I40" i="1" s="1"/>
  <c r="D124" i="1" l="1"/>
  <c r="D105" i="1"/>
  <c r="H41" i="1"/>
  <c r="H77" i="1"/>
  <c r="H76" i="1"/>
  <c r="O41" i="1"/>
  <c r="N41" i="1"/>
  <c r="N76" i="1"/>
  <c r="I76" i="1"/>
  <c r="N40" i="1"/>
  <c r="K77" i="1"/>
  <c r="O40" i="1"/>
  <c r="L77" i="1"/>
  <c r="K41" i="1"/>
  <c r="H40" i="1"/>
  <c r="L40" i="1"/>
  <c r="M40" i="1"/>
  <c r="P41" i="1"/>
  <c r="K40" i="1"/>
  <c r="L41" i="1"/>
  <c r="M41" i="1"/>
  <c r="O76" i="1"/>
  <c r="I77" i="1"/>
  <c r="J77" i="1"/>
  <c r="P40" i="1"/>
  <c r="J76" i="1"/>
  <c r="N77" i="1"/>
  <c r="L76" i="1"/>
  <c r="P77" i="1"/>
  <c r="M76" i="1"/>
  <c r="O77" i="1"/>
  <c r="P76" i="1"/>
  <c r="K76" i="1"/>
  <c r="M77" i="1"/>
  <c r="D125" i="1" l="1"/>
  <c r="D106" i="1"/>
</calcChain>
</file>

<file path=xl/sharedStrings.xml><?xml version="1.0" encoding="utf-8"?>
<sst xmlns="http://schemas.openxmlformats.org/spreadsheetml/2006/main" count="4383" uniqueCount="521">
  <si>
    <t>ver. 240229-01</t>
    <phoneticPr fontId="1"/>
  </si>
  <si>
    <t>（様式２）</t>
    <rPh sb="1" eb="3">
      <t>ヨウシキ</t>
    </rPh>
    <phoneticPr fontId="1"/>
  </si>
  <si>
    <t>■記入要領</t>
    <rPh sb="1" eb="3">
      <t>キニュウ</t>
    </rPh>
    <rPh sb="3" eb="5">
      <t>ヨウリョウ</t>
    </rPh>
    <phoneticPr fontId="1"/>
  </si>
  <si>
    <t>・個社で申請する場合</t>
    <rPh sb="1" eb="3">
      <t>コシャ</t>
    </rPh>
    <rPh sb="4" eb="6">
      <t>シンセイ</t>
    </rPh>
    <rPh sb="8" eb="10">
      <t>バアイ</t>
    </rPh>
    <phoneticPr fontId="1"/>
  </si>
  <si>
    <t>・①申請者情報、②補助事業情報、③経費明細書の各シートに必要事項を記入してください。</t>
    <rPh sb="2" eb="7">
      <t>シンセイシャジョウホウ</t>
    </rPh>
    <rPh sb="23" eb="24">
      <t>カク</t>
    </rPh>
    <rPh sb="28" eb="30">
      <t>ヒツヨウ</t>
    </rPh>
    <rPh sb="30" eb="32">
      <t>ジコウ</t>
    </rPh>
    <rPh sb="33" eb="35">
      <t>キニュウ</t>
    </rPh>
    <phoneticPr fontId="1"/>
  </si>
  <si>
    <t>・③経費明細書：F～I列までの&lt;事業者毎の経費明細&gt;欄に必要事項を記入してください。</t>
    <rPh sb="11" eb="12">
      <t>レツ</t>
    </rPh>
    <rPh sb="26" eb="27">
      <t>ラン</t>
    </rPh>
    <rPh sb="28" eb="32">
      <t>ヒツヨウジコウ</t>
    </rPh>
    <rPh sb="33" eb="35">
      <t>キニュウ</t>
    </rPh>
    <phoneticPr fontId="1"/>
  </si>
  <si>
    <t>・コンソーシアム形式で申請する場合</t>
    <rPh sb="8" eb="10">
      <t>ケイシキ</t>
    </rPh>
    <rPh sb="11" eb="13">
      <t>シンセイ</t>
    </rPh>
    <rPh sb="15" eb="17">
      <t>バアイ</t>
    </rPh>
    <phoneticPr fontId="1"/>
  </si>
  <si>
    <t>＜幹事企業＞</t>
    <rPh sb="1" eb="5">
      <t>カンジキギョウ</t>
    </rPh>
    <phoneticPr fontId="1"/>
  </si>
  <si>
    <t>・①申請者情報、②補助事業情報、③経費明細書の各シートに必要事項を記入してください。</t>
    <phoneticPr fontId="1"/>
  </si>
  <si>
    <t>・申請に際しては、以下が充足していることを確認してください。</t>
    <rPh sb="1" eb="3">
      <t>シンセイ</t>
    </rPh>
    <rPh sb="4" eb="5">
      <t>サイ</t>
    </rPh>
    <rPh sb="9" eb="11">
      <t>イカ</t>
    </rPh>
    <rPh sb="12" eb="14">
      <t>ジュウソク</t>
    </rPh>
    <rPh sb="21" eb="23">
      <t>カクニン</t>
    </rPh>
    <phoneticPr fontId="1"/>
  </si>
  <si>
    <t>・②補助事業情報(事業者2~10)：参加する全企業分のシートが入力されていること</t>
    <rPh sb="2" eb="4">
      <t>ホジョ</t>
    </rPh>
    <rPh sb="4" eb="6">
      <t>ジギョウ</t>
    </rPh>
    <rPh sb="6" eb="8">
      <t>ジョウホウ</t>
    </rPh>
    <rPh sb="9" eb="12">
      <t>ジギョウシャ</t>
    </rPh>
    <rPh sb="18" eb="20">
      <t>サンカ</t>
    </rPh>
    <rPh sb="22" eb="25">
      <t>ゼンキギョウ</t>
    </rPh>
    <rPh sb="25" eb="26">
      <t>ブン</t>
    </rPh>
    <rPh sb="31" eb="33">
      <t>ニュウリョク</t>
    </rPh>
    <phoneticPr fontId="1"/>
  </si>
  <si>
    <t>・③経費明細書：参加する全企業分の経費情報が入力されていること</t>
    <rPh sb="8" eb="10">
      <t>サンカ</t>
    </rPh>
    <rPh sb="12" eb="15">
      <t>ゼンキギョウ</t>
    </rPh>
    <rPh sb="15" eb="16">
      <t>ブン</t>
    </rPh>
    <rPh sb="17" eb="21">
      <t>ケイヒジョウホウ</t>
    </rPh>
    <rPh sb="22" eb="24">
      <t>ニュウリョク</t>
    </rPh>
    <phoneticPr fontId="1"/>
  </si>
  <si>
    <t>＜幹事企業以外＞</t>
    <rPh sb="1" eb="5">
      <t>カンジキギョウ</t>
    </rPh>
    <rPh sb="5" eb="7">
      <t>イガイ</t>
    </rPh>
    <phoneticPr fontId="1"/>
  </si>
  <si>
    <t>・各者それぞれ②補助事業情報(事業者2~10)のシートに必要事項を記入してください。</t>
    <rPh sb="1" eb="2">
      <t>カク</t>
    </rPh>
    <rPh sb="2" eb="3">
      <t>シャ</t>
    </rPh>
    <phoneticPr fontId="1"/>
  </si>
  <si>
    <t>・③経費明細書：K列以降の&lt;事業者毎の経費明細&gt;欄に必要事項を記入してください。</t>
    <rPh sb="9" eb="10">
      <t>レツ</t>
    </rPh>
    <rPh sb="10" eb="12">
      <t>イコウ</t>
    </rPh>
    <rPh sb="24" eb="25">
      <t>ラン</t>
    </rPh>
    <rPh sb="26" eb="30">
      <t>ヒツヨウジコウ</t>
    </rPh>
    <rPh sb="31" eb="33">
      <t>キニュウ</t>
    </rPh>
    <phoneticPr fontId="1"/>
  </si>
  <si>
    <t>ver. 240305-01</t>
    <phoneticPr fontId="1"/>
  </si>
  <si>
    <t>■申請者情報</t>
    <rPh sb="1" eb="4">
      <t>シンセイシャ</t>
    </rPh>
    <rPh sb="4" eb="6">
      <t>ジョウホウ</t>
    </rPh>
    <phoneticPr fontId="1"/>
  </si>
  <si>
    <t>提出日</t>
    <rPh sb="0" eb="3">
      <t>テイシュツビ</t>
    </rPh>
    <phoneticPr fontId="1"/>
  </si>
  <si>
    <t>法人番号</t>
  </si>
  <si>
    <r>
      <t xml:space="preserve">申請者名（企業名） </t>
    </r>
    <r>
      <rPr>
        <vertAlign val="superscript"/>
        <sz val="11"/>
        <color theme="4"/>
        <rFont val="游ゴシック"/>
        <family val="3"/>
        <charset val="128"/>
        <scheme val="minor"/>
      </rPr>
      <t>*1</t>
    </r>
    <rPh sb="5" eb="8">
      <t>キギョウメイ</t>
    </rPh>
    <phoneticPr fontId="1"/>
  </si>
  <si>
    <t>代表者名</t>
  </si>
  <si>
    <t>代表者役職</t>
  </si>
  <si>
    <t>担当者１</t>
  </si>
  <si>
    <t>担当者名（ふりがな）</t>
  </si>
  <si>
    <t>担当者名</t>
  </si>
  <si>
    <t>所属</t>
  </si>
  <si>
    <t>役職</t>
  </si>
  <si>
    <t>電話番号（代表・直通）</t>
    <phoneticPr fontId="1"/>
  </si>
  <si>
    <t>電話番号（携帯）</t>
  </si>
  <si>
    <t>e-mail</t>
  </si>
  <si>
    <t>担当者２</t>
  </si>
  <si>
    <t>電話番号（代表・直通）</t>
  </si>
  <si>
    <r>
      <rPr>
        <b/>
        <sz val="11"/>
        <color theme="1"/>
        <rFont val="游ゴシック"/>
        <family val="3"/>
        <charset val="128"/>
        <scheme val="minor"/>
      </rPr>
      <t xml:space="preserve">新設会社等で、申請時点で確定した決算がなく基準年度を翌年にずらす場合は、"該当する"を選択してください。
</t>
    </r>
    <r>
      <rPr>
        <sz val="11"/>
        <color theme="1"/>
        <rFont val="游ゴシック"/>
        <family val="3"/>
        <charset val="128"/>
        <scheme val="minor"/>
      </rPr>
      <t>工場新設等によって従業員を新たに雇用するケースにおいては、補助事業を完了した日の属する事業年度（基準年度）に、12か月雇用している従業員がおらず、賃上げの確認が難しいことが想定されます。
その場合、当項目で”該当する”を選択することで基準年度を「補助事業を完了した日の属する事業年度の翌事業年度」とします。</t>
    </r>
    <r>
      <rPr>
        <b/>
        <sz val="11"/>
        <color theme="1"/>
        <rFont val="游ゴシック"/>
        <family val="3"/>
        <charset val="128"/>
        <scheme val="minor"/>
      </rPr>
      <t xml:space="preserve">
</t>
    </r>
    <r>
      <rPr>
        <sz val="11"/>
        <color theme="1"/>
        <rFont val="游ゴシック"/>
        <family val="3"/>
        <charset val="128"/>
        <scheme val="minor"/>
      </rPr>
      <t>参照：公募要領 &gt; １．事業の概要 &gt; （５）補助事業の要件 &gt; 【賃上げ要件について】</t>
    </r>
    <rPh sb="7" eb="9">
      <t>シンセイ</t>
    </rPh>
    <rPh sb="66" eb="67">
      <t>アラ</t>
    </rPh>
    <rPh sb="133" eb="134">
      <t>ムズカ</t>
    </rPh>
    <rPh sb="139" eb="141">
      <t>ソウテイ</t>
    </rPh>
    <rPh sb="149" eb="151">
      <t>バアイ</t>
    </rPh>
    <rPh sb="152" eb="153">
      <t>トウ</t>
    </rPh>
    <rPh sb="153" eb="155">
      <t>コウモク</t>
    </rPh>
    <rPh sb="157" eb="159">
      <t>ガイトウ</t>
    </rPh>
    <rPh sb="163" eb="165">
      <t>センタク</t>
    </rPh>
    <rPh sb="170" eb="172">
      <t>キジュン</t>
    </rPh>
    <rPh sb="172" eb="174">
      <t>ネンド</t>
    </rPh>
    <rPh sb="195" eb="196">
      <t>ヨク</t>
    </rPh>
    <rPh sb="196" eb="198">
      <t>ジギョウ</t>
    </rPh>
    <rPh sb="198" eb="200">
      <t>ネンド</t>
    </rPh>
    <rPh sb="208" eb="210">
      <t>サンショウ</t>
    </rPh>
    <rPh sb="220" eb="222">
      <t>ジギョウ</t>
    </rPh>
    <rPh sb="223" eb="225">
      <t>ガイヨウ</t>
    </rPh>
    <rPh sb="231" eb="235">
      <t>ホジョジギョウ</t>
    </rPh>
    <rPh sb="236" eb="238">
      <t>ヨウケン</t>
    </rPh>
    <rPh sb="242" eb="244">
      <t>チンア</t>
    </rPh>
    <rPh sb="245" eb="247">
      <t>ヨウケン</t>
    </rPh>
    <phoneticPr fontId="1"/>
  </si>
  <si>
    <t>該当しない</t>
  </si>
  <si>
    <r>
      <rPr>
        <vertAlign val="superscript"/>
        <sz val="11"/>
        <color theme="4"/>
        <rFont val="游ゴシック"/>
        <family val="3"/>
        <charset val="128"/>
        <scheme val="minor"/>
      </rPr>
      <t>*1</t>
    </r>
    <r>
      <rPr>
        <sz val="11"/>
        <color theme="4"/>
        <rFont val="游ゴシック"/>
        <family val="3"/>
        <charset val="128"/>
        <scheme val="minor"/>
      </rPr>
      <t xml:space="preserve"> コンソーシアムによる共同申請の場合には、代表企業を入力してください。</t>
    </r>
    <rPh sb="28" eb="30">
      <t>ニュウリョク</t>
    </rPh>
    <phoneticPr fontId="1"/>
  </si>
  <si>
    <t>コンソーシアムによる共同申請の場合は以下を入力してください。</t>
    <rPh sb="10" eb="14">
      <t>キョウドウシンセイ</t>
    </rPh>
    <rPh sb="15" eb="17">
      <t>バアイ</t>
    </rPh>
    <rPh sb="18" eb="20">
      <t>イカ</t>
    </rPh>
    <rPh sb="21" eb="23">
      <t>ニュウリョク</t>
    </rPh>
    <phoneticPr fontId="1"/>
  </si>
  <si>
    <t>申請者2</t>
    <rPh sb="0" eb="3">
      <t>シンセイシャ</t>
    </rPh>
    <phoneticPr fontId="1"/>
  </si>
  <si>
    <t>法人番号</t>
    <rPh sb="0" eb="4">
      <t>ホウジンバンゴウ</t>
    </rPh>
    <phoneticPr fontId="1"/>
  </si>
  <si>
    <t>申請者名（企業名）</t>
    <rPh sb="0" eb="3">
      <t>シンセイシャ</t>
    </rPh>
    <rPh sb="3" eb="4">
      <t>メイ</t>
    </rPh>
    <rPh sb="5" eb="8">
      <t>キギョウメイ</t>
    </rPh>
    <phoneticPr fontId="1"/>
  </si>
  <si>
    <t>申請者3</t>
    <rPh sb="0" eb="3">
      <t>シンセイシャ</t>
    </rPh>
    <phoneticPr fontId="1"/>
  </si>
  <si>
    <t>申請者4</t>
    <rPh sb="0" eb="3">
      <t>シンセイシャ</t>
    </rPh>
    <phoneticPr fontId="1"/>
  </si>
  <si>
    <t>申請者5</t>
    <rPh sb="0" eb="3">
      <t>シンセイシャ</t>
    </rPh>
    <phoneticPr fontId="1"/>
  </si>
  <si>
    <t>申請者6</t>
    <rPh sb="0" eb="3">
      <t>シンセイシャ</t>
    </rPh>
    <phoneticPr fontId="1"/>
  </si>
  <si>
    <t>申請者7</t>
    <rPh sb="0" eb="3">
      <t>シンセイシャ</t>
    </rPh>
    <phoneticPr fontId="1"/>
  </si>
  <si>
    <t>申請者8</t>
    <rPh sb="0" eb="3">
      <t>シンセイシャ</t>
    </rPh>
    <phoneticPr fontId="1"/>
  </si>
  <si>
    <t>申請者9</t>
    <rPh sb="0" eb="3">
      <t>シンセイシャ</t>
    </rPh>
    <phoneticPr fontId="1"/>
  </si>
  <si>
    <t>申請者10</t>
    <rPh sb="0" eb="3">
      <t>シンセイシャ</t>
    </rPh>
    <phoneticPr fontId="1"/>
  </si>
  <si>
    <t>■補助事業情報</t>
    <rPh sb="1" eb="3">
      <t>ホジョ</t>
    </rPh>
    <rPh sb="3" eb="5">
      <t>ジギョウ</t>
    </rPh>
    <rPh sb="5" eb="7">
      <t>ジョウホウ</t>
    </rPh>
    <phoneticPr fontId="1"/>
  </si>
  <si>
    <t>提出日　：</t>
    <rPh sb="0" eb="3">
      <t>テイシュツビ</t>
    </rPh>
    <phoneticPr fontId="1"/>
  </si>
  <si>
    <t>事業者名：</t>
    <rPh sb="0" eb="4">
      <t>ジギョウシャメイ</t>
    </rPh>
    <phoneticPr fontId="1"/>
  </si>
  <si>
    <t>最新決算期末日：</t>
    <rPh sb="0" eb="2">
      <t>サイシン</t>
    </rPh>
    <rPh sb="2" eb="4">
      <t>ケッサン</t>
    </rPh>
    <rPh sb="4" eb="6">
      <t>キマツ</t>
    </rPh>
    <rPh sb="6" eb="7">
      <t>ヒ</t>
    </rPh>
    <phoneticPr fontId="1"/>
  </si>
  <si>
    <t>補助事業完了日：</t>
    <rPh sb="0" eb="2">
      <t>ホジョ</t>
    </rPh>
    <rPh sb="2" eb="4">
      <t>ジギョウ</t>
    </rPh>
    <rPh sb="4" eb="6">
      <t>カンリョウ</t>
    </rPh>
    <rPh sb="6" eb="7">
      <t>ビ</t>
    </rPh>
    <phoneticPr fontId="1"/>
  </si>
  <si>
    <t>（金額単位：千円）</t>
    <phoneticPr fontId="1"/>
  </si>
  <si>
    <t>補助事業完了日　</t>
    <rPh sb="0" eb="2">
      <t>ホジョ</t>
    </rPh>
    <rPh sb="2" eb="4">
      <t>ジギョウ</t>
    </rPh>
    <rPh sb="4" eb="6">
      <t>カンリョウ</t>
    </rPh>
    <rPh sb="6" eb="7">
      <t>ビ</t>
    </rPh>
    <phoneticPr fontId="1"/>
  </si>
  <si>
    <t>前々期決算期</t>
    <rPh sb="0" eb="2">
      <t>ゼンゼン</t>
    </rPh>
    <rPh sb="2" eb="3">
      <t>キ</t>
    </rPh>
    <rPh sb="3" eb="5">
      <t>ケッサン</t>
    </rPh>
    <rPh sb="5" eb="6">
      <t>キ</t>
    </rPh>
    <phoneticPr fontId="1"/>
  </si>
  <si>
    <t>前期決算期</t>
    <rPh sb="0" eb="2">
      <t>ゼンキ</t>
    </rPh>
    <rPh sb="2" eb="4">
      <t>ケッサン</t>
    </rPh>
    <rPh sb="4" eb="5">
      <t>キ</t>
    </rPh>
    <phoneticPr fontId="1"/>
  </si>
  <si>
    <t>最新決算期</t>
    <rPh sb="0" eb="5">
      <t>サイシンケッサンキ</t>
    </rPh>
    <phoneticPr fontId="1"/>
  </si>
  <si>
    <t>補助事業期間＋事業化報告期間</t>
    <rPh sb="0" eb="4">
      <t>ホジョジギョウ</t>
    </rPh>
    <rPh sb="4" eb="6">
      <t>キカン</t>
    </rPh>
    <rPh sb="7" eb="9">
      <t>ジギョウ</t>
    </rPh>
    <rPh sb="9" eb="10">
      <t>カ</t>
    </rPh>
    <rPh sb="10" eb="12">
      <t>ホウコク</t>
    </rPh>
    <rPh sb="12" eb="14">
      <t>キカン</t>
    </rPh>
    <phoneticPr fontId="1"/>
  </si>
  <si>
    <t>を含む事業年度：</t>
    <rPh sb="1" eb="2">
      <t>フク</t>
    </rPh>
    <rPh sb="3" eb="5">
      <t>ジギョウ</t>
    </rPh>
    <rPh sb="5" eb="7">
      <t>ネンド</t>
    </rPh>
    <phoneticPr fontId="1"/>
  </si>
  <si>
    <t>&lt;会社全体にかかる財務数値&gt;</t>
    <rPh sb="1" eb="3">
      <t>カイシャ</t>
    </rPh>
    <rPh sb="3" eb="5">
      <t>ゼンタイ</t>
    </rPh>
    <rPh sb="9" eb="11">
      <t>ザイム</t>
    </rPh>
    <rPh sb="11" eb="13">
      <t>スウチ</t>
    </rPh>
    <phoneticPr fontId="1"/>
  </si>
  <si>
    <t>■貸借対照表（B/S）項目</t>
    <rPh sb="1" eb="3">
      <t>タイシャク</t>
    </rPh>
    <rPh sb="3" eb="6">
      <t>タイショウヒョウ</t>
    </rPh>
    <rPh sb="11" eb="13">
      <t>コウモク</t>
    </rPh>
    <phoneticPr fontId="1"/>
  </si>
  <si>
    <t>資産総額</t>
    <rPh sb="0" eb="2">
      <t>シサン</t>
    </rPh>
    <rPh sb="2" eb="4">
      <t>ソウガク</t>
    </rPh>
    <phoneticPr fontId="1"/>
  </si>
  <si>
    <t>うち流動資産</t>
    <rPh sb="2" eb="6">
      <t>リュウドウシサン</t>
    </rPh>
    <phoneticPr fontId="1"/>
  </si>
  <si>
    <t>うち固定資産</t>
    <rPh sb="2" eb="4">
      <t>コテイ</t>
    </rPh>
    <rPh sb="4" eb="6">
      <t>シサン</t>
    </rPh>
    <phoneticPr fontId="1"/>
  </si>
  <si>
    <t>うち有形固定資産</t>
    <rPh sb="2" eb="4">
      <t>ユウケイ</t>
    </rPh>
    <rPh sb="4" eb="6">
      <t>コテイ</t>
    </rPh>
    <rPh sb="6" eb="8">
      <t>シサン</t>
    </rPh>
    <phoneticPr fontId="1"/>
  </si>
  <si>
    <t>うち無形固定資産</t>
    <rPh sb="2" eb="4">
      <t>ムケイ</t>
    </rPh>
    <rPh sb="4" eb="6">
      <t>コテイ</t>
    </rPh>
    <rPh sb="6" eb="8">
      <t>シサン</t>
    </rPh>
    <phoneticPr fontId="1"/>
  </si>
  <si>
    <t>負債総額</t>
    <rPh sb="0" eb="2">
      <t>フサイ</t>
    </rPh>
    <rPh sb="2" eb="4">
      <t>ソウガク</t>
    </rPh>
    <phoneticPr fontId="1"/>
  </si>
  <si>
    <t>うち流動負債</t>
    <rPh sb="2" eb="4">
      <t>リュウドウ</t>
    </rPh>
    <rPh sb="4" eb="6">
      <t>フサイ</t>
    </rPh>
    <phoneticPr fontId="1"/>
  </si>
  <si>
    <t>うち固定負債</t>
    <rPh sb="2" eb="4">
      <t>コテイ</t>
    </rPh>
    <rPh sb="4" eb="6">
      <t>フサイ</t>
    </rPh>
    <phoneticPr fontId="1"/>
  </si>
  <si>
    <t>純資産総額</t>
    <rPh sb="0" eb="3">
      <t>ジュンシサン</t>
    </rPh>
    <rPh sb="3" eb="5">
      <t>ソウガク</t>
    </rPh>
    <phoneticPr fontId="1"/>
  </si>
  <si>
    <t>■損益計算書（P/L）項目</t>
    <rPh sb="1" eb="3">
      <t>ソンエキ</t>
    </rPh>
    <rPh sb="3" eb="6">
      <t>ケイサンショ</t>
    </rPh>
    <rPh sb="11" eb="13">
      <t>コウモク</t>
    </rPh>
    <phoneticPr fontId="1"/>
  </si>
  <si>
    <t>売上高</t>
    <phoneticPr fontId="1"/>
  </si>
  <si>
    <t>売上総利益</t>
  </si>
  <si>
    <t>営業利益</t>
  </si>
  <si>
    <t>給与支給総額（常時使用する従業員）</t>
    <rPh sb="4" eb="6">
      <t>ソウガク</t>
    </rPh>
    <phoneticPr fontId="1"/>
  </si>
  <si>
    <t>給与支給総額（役員）</t>
    <rPh sb="4" eb="6">
      <t>ソウガク</t>
    </rPh>
    <rPh sb="7" eb="9">
      <t>ヤクイン</t>
    </rPh>
    <phoneticPr fontId="1"/>
  </si>
  <si>
    <t>減価償却費</t>
    <rPh sb="0" eb="5">
      <t>ゲンカショウキャクヒ</t>
    </rPh>
    <phoneticPr fontId="1"/>
  </si>
  <si>
    <t>付加価値額（営業利益＋給与支給総額（従業員+役員）＋減価償却費）</t>
    <rPh sb="6" eb="10">
      <t>エイギョウリエキ</t>
    </rPh>
    <rPh sb="11" eb="17">
      <t>キュウヨシキュウソウガク</t>
    </rPh>
    <rPh sb="18" eb="21">
      <t>ジュウギョウイン</t>
    </rPh>
    <rPh sb="22" eb="24">
      <t>ヤクイン</t>
    </rPh>
    <rPh sb="26" eb="31">
      <t>ゲンカショウキャクヒ</t>
    </rPh>
    <phoneticPr fontId="1"/>
  </si>
  <si>
    <t>常時使用する従業員数の集計方法</t>
  </si>
  <si>
    <r>
      <t>リストから選択
&lt;補足・留意事項&gt;</t>
    </r>
    <r>
      <rPr>
        <sz val="11"/>
        <color theme="4"/>
        <rFont val="游ゴシック"/>
        <family val="3"/>
        <charset val="128"/>
        <scheme val="minor"/>
      </rPr>
      <t>*1</t>
    </r>
    <r>
      <rPr>
        <sz val="11"/>
        <color theme="1"/>
        <rFont val="游ゴシック"/>
        <family val="3"/>
        <charset val="128"/>
        <scheme val="minor"/>
      </rPr>
      <t>を参照</t>
    </r>
    <rPh sb="5" eb="7">
      <t>センタク</t>
    </rPh>
    <phoneticPr fontId="1"/>
  </si>
  <si>
    <t>常時使用する従業員数（人数換算）</t>
    <rPh sb="11" eb="15">
      <t>ニンズウカンサン</t>
    </rPh>
    <phoneticPr fontId="1"/>
  </si>
  <si>
    <t>単位：人</t>
    <rPh sb="0" eb="2">
      <t>タンイ</t>
    </rPh>
    <rPh sb="3" eb="4">
      <t>ヒト</t>
    </rPh>
    <phoneticPr fontId="1"/>
  </si>
  <si>
    <t>常時使用する従業員数（就業時間換算）</t>
    <rPh sb="9" eb="10">
      <t>スウ</t>
    </rPh>
    <rPh sb="11" eb="13">
      <t>シュウギョウ</t>
    </rPh>
    <rPh sb="13" eb="15">
      <t>ジカン</t>
    </rPh>
    <rPh sb="15" eb="17">
      <t>カンサン</t>
    </rPh>
    <phoneticPr fontId="1"/>
  </si>
  <si>
    <t>役員数</t>
    <rPh sb="0" eb="3">
      <t>ヤクインスウ</t>
    </rPh>
    <phoneticPr fontId="1"/>
  </si>
  <si>
    <t>従業員1人当たり給与支給総額（給与支給総額÷従業員数）</t>
    <rPh sb="15" eb="21">
      <t>キュウヨシキュウソウガク</t>
    </rPh>
    <rPh sb="22" eb="25">
      <t>ジュウギョウイン</t>
    </rPh>
    <rPh sb="25" eb="26">
      <t>スウ</t>
    </rPh>
    <phoneticPr fontId="1"/>
  </si>
  <si>
    <t>従業員1人当たり給与支給総額（給与支給総額÷就業時間換算の従業員数）</t>
    <rPh sb="15" eb="21">
      <t>キュウヨシキュウソウガク</t>
    </rPh>
    <rPh sb="22" eb="26">
      <t>シュウギョウジカン</t>
    </rPh>
    <rPh sb="26" eb="28">
      <t>カンサン</t>
    </rPh>
    <rPh sb="29" eb="32">
      <t>ジュウギョウイン</t>
    </rPh>
    <rPh sb="32" eb="33">
      <t>スウ</t>
    </rPh>
    <phoneticPr fontId="1"/>
  </si>
  <si>
    <t>従業員1人当たり給与支給総額の上昇率（従業員数ベース）</t>
    <rPh sb="19" eb="22">
      <t>ジュウギョウイン</t>
    </rPh>
    <rPh sb="22" eb="23">
      <t>スウ</t>
    </rPh>
    <phoneticPr fontId="1"/>
  </si>
  <si>
    <t>単位：%</t>
    <rPh sb="0" eb="2">
      <t>タンイ</t>
    </rPh>
    <phoneticPr fontId="1"/>
  </si>
  <si>
    <t>従業員1人当たり給与支給総額の上昇率（就業時間換算の従業員数ベース）</t>
    <rPh sb="19" eb="21">
      <t>シュウギョウ</t>
    </rPh>
    <rPh sb="21" eb="23">
      <t>ジカン</t>
    </rPh>
    <rPh sb="23" eb="25">
      <t>カンサン</t>
    </rPh>
    <rPh sb="26" eb="29">
      <t>ジュウギョウイン</t>
    </rPh>
    <rPh sb="29" eb="30">
      <t>スウ</t>
    </rPh>
    <phoneticPr fontId="1"/>
  </si>
  <si>
    <t>単位：%</t>
    <phoneticPr fontId="1"/>
  </si>
  <si>
    <t>役員1人当たり給与支給総額（給与支給総額（役員）÷役員数）</t>
    <rPh sb="7" eb="13">
      <t>キュウヨシキュウソウガク</t>
    </rPh>
    <rPh sb="14" eb="20">
      <t>キュウヨシキュウソウガク</t>
    </rPh>
    <rPh sb="21" eb="23">
      <t>ヤクイン</t>
    </rPh>
    <rPh sb="25" eb="28">
      <t>ヤクインスウ</t>
    </rPh>
    <phoneticPr fontId="1"/>
  </si>
  <si>
    <t>役員1人当たり給与支給総額の上昇率</t>
    <rPh sb="0" eb="2">
      <t>ヤクイン</t>
    </rPh>
    <phoneticPr fontId="1"/>
  </si>
  <si>
    <t>労働生産性（付加価値額÷(従業員数+役員数)）</t>
    <rPh sb="10" eb="11">
      <t>ガク</t>
    </rPh>
    <rPh sb="18" eb="21">
      <t>ヤクインスウ</t>
    </rPh>
    <phoneticPr fontId="1"/>
  </si>
  <si>
    <t>労働生産性（付加価値額÷(就業時間換算の従業員数+役員数)）</t>
    <rPh sb="10" eb="11">
      <t>ガク</t>
    </rPh>
    <rPh sb="25" eb="28">
      <t>ヤクインスウ</t>
    </rPh>
    <phoneticPr fontId="1"/>
  </si>
  <si>
    <t>■投資・人材育成に係る数値</t>
    <rPh sb="1" eb="3">
      <t>トウシ</t>
    </rPh>
    <rPh sb="4" eb="6">
      <t>ジンザイ</t>
    </rPh>
    <rPh sb="6" eb="8">
      <t>イクセイ</t>
    </rPh>
    <rPh sb="9" eb="10">
      <t>カカ</t>
    </rPh>
    <rPh sb="11" eb="13">
      <t>スウチ</t>
    </rPh>
    <phoneticPr fontId="1"/>
  </si>
  <si>
    <t>設備投資額</t>
    <rPh sb="0" eb="5">
      <t>セツビトウシガク</t>
    </rPh>
    <phoneticPr fontId="1"/>
  </si>
  <si>
    <t>個人企業経済調査の定義</t>
    <rPh sb="0" eb="2">
      <t>コジン</t>
    </rPh>
    <rPh sb="2" eb="4">
      <t>キギョウ</t>
    </rPh>
    <rPh sb="4" eb="6">
      <t>ケイザイ</t>
    </rPh>
    <rPh sb="6" eb="8">
      <t>チョウサ</t>
    </rPh>
    <rPh sb="9" eb="11">
      <t>テイギ</t>
    </rPh>
    <phoneticPr fontId="1"/>
  </si>
  <si>
    <t>参考：建物・構築物の設備投資額 | 調査項目情報 | 政府統計の総合窓口 (e-stat.go.jp)</t>
  </si>
  <si>
    <t>機械・装置・工具器具部品の設備投資額 | 調査項目情報 | 政府統計の総合窓口 (e-stat.go.jp)</t>
  </si>
  <si>
    <t>無形固定資産投資額</t>
    <rPh sb="0" eb="9">
      <t>ムケイコテイシサントウシガク</t>
    </rPh>
    <phoneticPr fontId="1"/>
  </si>
  <si>
    <t>研究開発費</t>
    <rPh sb="0" eb="5">
      <t>ケンキュウカイハツヒ</t>
    </rPh>
    <phoneticPr fontId="1"/>
  </si>
  <si>
    <t>企業活動基本調査の定義</t>
    <rPh sb="9" eb="11">
      <t>テイギ</t>
    </rPh>
    <phoneticPr fontId="1"/>
  </si>
  <si>
    <t>参考：自社研究開発費 | 調査項目情報 | 政府統計の総合窓口 (e-stat.go.jp)</t>
  </si>
  <si>
    <t>委託研究開発費 | 調査項目情報 | 政府統計の総合窓口 (e-stat.go.jp)</t>
  </si>
  <si>
    <t>能力開発費</t>
    <rPh sb="0" eb="5">
      <t>ノウリョクカイハツヒ</t>
    </rPh>
    <phoneticPr fontId="1"/>
  </si>
  <si>
    <t>参考：能力開発費 | 調査項目情報 | 政府統計の総合窓口 (e-stat.go.jp)</t>
  </si>
  <si>
    <t>■その他</t>
    <rPh sb="3" eb="4">
      <t>タ</t>
    </rPh>
    <phoneticPr fontId="1"/>
  </si>
  <si>
    <t>地域未来牽引企業</t>
    <rPh sb="0" eb="2">
      <t>チイキ</t>
    </rPh>
    <rPh sb="2" eb="4">
      <t>ミライ</t>
    </rPh>
    <rPh sb="4" eb="6">
      <t>ケンイン</t>
    </rPh>
    <rPh sb="6" eb="8">
      <t>キギョウ</t>
    </rPh>
    <phoneticPr fontId="1"/>
  </si>
  <si>
    <t>リストから選択</t>
    <rPh sb="5" eb="7">
      <t>センタク</t>
    </rPh>
    <phoneticPr fontId="1"/>
  </si>
  <si>
    <t>参考：「地域未来牽引企業」特設サイト</t>
  </si>
  <si>
    <t>パートナーシップ構築宣言登録企業</t>
    <rPh sb="8" eb="10">
      <t>コウチク</t>
    </rPh>
    <rPh sb="10" eb="12">
      <t>センゲン</t>
    </rPh>
    <rPh sb="12" eb="14">
      <t>トウロク</t>
    </rPh>
    <rPh sb="14" eb="16">
      <t>キギョウ</t>
    </rPh>
    <phoneticPr fontId="1"/>
  </si>
  <si>
    <t>参考：「パートナーシップ構築宣言」ポータルサイト</t>
  </si>
  <si>
    <t>全社の業種（大分類）</t>
    <rPh sb="0" eb="2">
      <t>ゼンシャ</t>
    </rPh>
    <rPh sb="3" eb="5">
      <t>ギョウシュ</t>
    </rPh>
    <rPh sb="6" eb="9">
      <t>ダイブンルイ</t>
    </rPh>
    <phoneticPr fontId="1"/>
  </si>
  <si>
    <t>全社の業種（中分類）</t>
    <rPh sb="0" eb="2">
      <t>ゼンシャ</t>
    </rPh>
    <rPh sb="3" eb="5">
      <t>ギョウシュ</t>
    </rPh>
    <rPh sb="6" eb="9">
      <t>チュウブンルイ</t>
    </rPh>
    <phoneticPr fontId="1"/>
  </si>
  <si>
    <t>参考：日本標準産業分類（総務省）</t>
  </si>
  <si>
    <t>&lt;補助事業にかかる財務数値&gt;</t>
    <rPh sb="1" eb="3">
      <t>ホジョ</t>
    </rPh>
    <rPh sb="3" eb="5">
      <t>ジギョウ</t>
    </rPh>
    <rPh sb="9" eb="13">
      <t>ザイムスウチ</t>
    </rPh>
    <phoneticPr fontId="1"/>
  </si>
  <si>
    <t>■収支計画（補助事業における数値）</t>
    <rPh sb="1" eb="5">
      <t>シュウシケイカク</t>
    </rPh>
    <rPh sb="6" eb="8">
      <t>ホジョ</t>
    </rPh>
    <rPh sb="8" eb="10">
      <t>ジギョウ</t>
    </rPh>
    <rPh sb="14" eb="16">
      <t>スウチ</t>
    </rPh>
    <phoneticPr fontId="1"/>
  </si>
  <si>
    <t>5-1 売上高、5-2 売上総利益、5-3 営業利益、5-6 減価償却費、5-19 市場伸び率（年あたり）を入力してください。</t>
    <rPh sb="4" eb="7">
      <t>ウリアゲダカ</t>
    </rPh>
    <rPh sb="12" eb="17">
      <t>ウリアゲソウリエキ</t>
    </rPh>
    <rPh sb="22" eb="26">
      <t>エイギョウリエキ</t>
    </rPh>
    <rPh sb="31" eb="36">
      <t>ゲンカショウキャクヒ</t>
    </rPh>
    <rPh sb="42" eb="45">
      <t>シジョウノ</t>
    </rPh>
    <rPh sb="46" eb="47">
      <t>リツ</t>
    </rPh>
    <rPh sb="48" eb="49">
      <t>ネン</t>
    </rPh>
    <rPh sb="54" eb="56">
      <t>ニュウリョク</t>
    </rPh>
    <phoneticPr fontId="1"/>
  </si>
  <si>
    <t>上記以外の項目は、6 ■収支計画明細（補助事業における数値）で入力された内容が自動集計されます。</t>
    <rPh sb="0" eb="4">
      <t>ジョウキイガイ</t>
    </rPh>
    <rPh sb="5" eb="7">
      <t>コウモク</t>
    </rPh>
    <rPh sb="31" eb="33">
      <t>ニュウリョク</t>
    </rPh>
    <rPh sb="36" eb="38">
      <t>ナイヨウ</t>
    </rPh>
    <rPh sb="39" eb="41">
      <t>ジドウ</t>
    </rPh>
    <rPh sb="41" eb="43">
      <t>シュウケイ</t>
    </rPh>
    <phoneticPr fontId="1"/>
  </si>
  <si>
    <t>市場伸び率（年あたり）</t>
    <rPh sb="0" eb="2">
      <t>シジョウ</t>
    </rPh>
    <rPh sb="2" eb="3">
      <t>ノ</t>
    </rPh>
    <rPh sb="4" eb="5">
      <t>リツ</t>
    </rPh>
    <rPh sb="6" eb="7">
      <t>ネン</t>
    </rPh>
    <phoneticPr fontId="1"/>
  </si>
  <si>
    <t>成長投資計画書（２.先進性・成長性／売上向上の見込み &gt; 対象業界の市場規模の項）にて算出した年平均成長率を記入してください。</t>
  </si>
  <si>
    <t>■収支計画明細（補助事業における数値）</t>
    <rPh sb="1" eb="5">
      <t>シュウシケイカク</t>
    </rPh>
    <rPh sb="5" eb="7">
      <t>メイサイ</t>
    </rPh>
    <rPh sb="8" eb="10">
      <t>ホジョ</t>
    </rPh>
    <rPh sb="10" eb="12">
      <t>ジギョウ</t>
    </rPh>
    <rPh sb="16" eb="18">
      <t>スウチ</t>
    </rPh>
    <phoneticPr fontId="1"/>
  </si>
  <si>
    <t>補助事業実施都道府県（主となる実施拠点）</t>
    <rPh sb="0" eb="2">
      <t>ホジョ</t>
    </rPh>
    <rPh sb="2" eb="6">
      <t>ジギョウジッシ</t>
    </rPh>
    <rPh sb="6" eb="10">
      <t>トドウフケン</t>
    </rPh>
    <rPh sb="11" eb="12">
      <t>シュ</t>
    </rPh>
    <rPh sb="15" eb="17">
      <t>ジッシ</t>
    </rPh>
    <rPh sb="17" eb="19">
      <t>キョテン</t>
    </rPh>
    <phoneticPr fontId="1"/>
  </si>
  <si>
    <t>補助事業実施都道府県（2~6拠点目）</t>
    <rPh sb="0" eb="2">
      <t>ホジョ</t>
    </rPh>
    <rPh sb="2" eb="6">
      <t>ジギョウジッシ</t>
    </rPh>
    <rPh sb="6" eb="10">
      <t>トドウフケン</t>
    </rPh>
    <rPh sb="14" eb="16">
      <t>キョテン</t>
    </rPh>
    <rPh sb="16" eb="17">
      <t>メ</t>
    </rPh>
    <phoneticPr fontId="1"/>
  </si>
  <si>
    <t>複数ある場合はリストから選択</t>
    <rPh sb="0" eb="2">
      <t>フクスウ</t>
    </rPh>
    <rPh sb="4" eb="6">
      <t>バアイ</t>
    </rPh>
    <rPh sb="12" eb="14">
      <t>センタク</t>
    </rPh>
    <phoneticPr fontId="1"/>
  </si>
  <si>
    <t>複数都道府県で補助事業を実施する場合は、都道府県毎に必要事項を記入してください。</t>
    <rPh sb="0" eb="2">
      <t>フクスウ</t>
    </rPh>
    <rPh sb="2" eb="6">
      <t>トドウフケン</t>
    </rPh>
    <rPh sb="7" eb="11">
      <t>ホジョジギョウ</t>
    </rPh>
    <rPh sb="12" eb="14">
      <t>ジッシ</t>
    </rPh>
    <rPh sb="16" eb="18">
      <t>バアイ</t>
    </rPh>
    <rPh sb="20" eb="24">
      <t>トドウフケン</t>
    </rPh>
    <rPh sb="24" eb="25">
      <t>ゴト</t>
    </rPh>
    <rPh sb="26" eb="30">
      <t>ヒツヨウジコウ</t>
    </rPh>
    <rPh sb="31" eb="33">
      <t>キニュウ</t>
    </rPh>
    <phoneticPr fontId="1"/>
  </si>
  <si>
    <t>主となる実施都道府県での補助事業と賃金に係る情報</t>
    <phoneticPr fontId="1"/>
  </si>
  <si>
    <t>補助事業実施都道府県</t>
    <rPh sb="0" eb="2">
      <t>ホジョ</t>
    </rPh>
    <rPh sb="2" eb="6">
      <t>ジギョウジッシ</t>
    </rPh>
    <rPh sb="6" eb="10">
      <t>トドウフケン</t>
    </rPh>
    <phoneticPr fontId="1"/>
  </si>
  <si>
    <t>従業員/役員1人当たり給与支給総額の上昇率</t>
  </si>
  <si>
    <t>人数ベース</t>
    <rPh sb="0" eb="2">
      <t>ニンズウ</t>
    </rPh>
    <phoneticPr fontId="1"/>
  </si>
  <si>
    <t>就業時間ベース</t>
    <rPh sb="0" eb="2">
      <t>シュウギョウ</t>
    </rPh>
    <rPh sb="2" eb="4">
      <t>ジカン</t>
    </rPh>
    <phoneticPr fontId="1"/>
  </si>
  <si>
    <t>補助事業の業種（大分類）</t>
    <rPh sb="0" eb="2">
      <t>ホジョ</t>
    </rPh>
    <rPh sb="2" eb="4">
      <t>ジギョウ</t>
    </rPh>
    <rPh sb="5" eb="7">
      <t>ギョウシュ</t>
    </rPh>
    <rPh sb="8" eb="11">
      <t>ダイブンルイ</t>
    </rPh>
    <phoneticPr fontId="1"/>
  </si>
  <si>
    <t>従業員</t>
    <rPh sb="0" eb="3">
      <t>ジュウギョウイン</t>
    </rPh>
    <phoneticPr fontId="1"/>
  </si>
  <si>
    <t>補助事業の業種（中分類）</t>
    <rPh sb="0" eb="2">
      <t>ホジョ</t>
    </rPh>
    <rPh sb="2" eb="4">
      <t>ジギョウ</t>
    </rPh>
    <rPh sb="5" eb="7">
      <t>ギョウシュ</t>
    </rPh>
    <rPh sb="8" eb="11">
      <t>チュウブンルイ</t>
    </rPh>
    <phoneticPr fontId="1"/>
  </si>
  <si>
    <t>役員</t>
    <rPh sb="0" eb="2">
      <t>ヤクイン</t>
    </rPh>
    <phoneticPr fontId="1"/>
  </si>
  <si>
    <t>－</t>
  </si>
  <si>
    <t>（金額単位：千円）</t>
  </si>
  <si>
    <t>単位：人</t>
    <phoneticPr fontId="1"/>
  </si>
  <si>
    <t>2拠点目：実施都道府県での補助事業と賃金に係る情報</t>
    <phoneticPr fontId="1"/>
  </si>
  <si>
    <t>単位：人</t>
  </si>
  <si>
    <t>3拠点目：実施都道府県での補助事業と賃金に係る情報</t>
    <phoneticPr fontId="1"/>
  </si>
  <si>
    <t>4拠点目：実施都道府県での補助事業と賃金に係る情報</t>
    <phoneticPr fontId="1"/>
  </si>
  <si>
    <t>5拠点目：実施都道府県での補助事業と賃金に係る情報</t>
    <phoneticPr fontId="1"/>
  </si>
  <si>
    <t>6拠点目：実施都道府県での補助事業と賃金に係る情報</t>
    <phoneticPr fontId="1"/>
  </si>
  <si>
    <t>補助事業の業種（大分類）</t>
    <rPh sb="0" eb="2">
      <t>ホジョ</t>
    </rPh>
    <rPh sb="2" eb="4">
      <t>ジギョウ</t>
    </rPh>
    <rPh sb="4" eb="6">
      <t>ギョウシュ</t>
    </rPh>
    <rPh sb="7" eb="10">
      <t>ダイブンルイ</t>
    </rPh>
    <phoneticPr fontId="1"/>
  </si>
  <si>
    <t>&lt;補足・留意事項&gt;</t>
    <rPh sb="1" eb="3">
      <t>ホソク</t>
    </rPh>
    <rPh sb="4" eb="6">
      <t>リュウイ</t>
    </rPh>
    <rPh sb="6" eb="8">
      <t>ジコウ</t>
    </rPh>
    <phoneticPr fontId="1"/>
  </si>
  <si>
    <t>*1</t>
    <phoneticPr fontId="1"/>
  </si>
  <si>
    <t>従業員1人当たり給与支給総額の上昇率 及び 労働生産性は、従業員数ベース もしくは 従業員の総就業時間ベースの何れかで審査いたします。</t>
    <rPh sb="19" eb="20">
      <t>オヨ</t>
    </rPh>
    <rPh sb="29" eb="33">
      <t>ジュウギョウインスウ</t>
    </rPh>
    <rPh sb="42" eb="45">
      <t>ジュウギョウイン</t>
    </rPh>
    <rPh sb="46" eb="47">
      <t>ソウ</t>
    </rPh>
    <rPh sb="47" eb="49">
      <t>シュウギョウ</t>
    </rPh>
    <rPh sb="49" eb="51">
      <t>ジカン</t>
    </rPh>
    <rPh sb="55" eb="56">
      <t>イズ</t>
    </rPh>
    <rPh sb="59" eb="61">
      <t>シンサ</t>
    </rPh>
    <phoneticPr fontId="1"/>
  </si>
  <si>
    <t>なお、総就業時間換算を使用する場合であっても、正社員は従業員数ベースでカウントし、就業時間換算はパートタイム従業者に対して適用してください。</t>
    <rPh sb="3" eb="4">
      <t>ソウ</t>
    </rPh>
    <rPh sb="4" eb="6">
      <t>シュウギョウ</t>
    </rPh>
    <rPh sb="6" eb="8">
      <t>ジカン</t>
    </rPh>
    <rPh sb="8" eb="10">
      <t>カンサン</t>
    </rPh>
    <rPh sb="11" eb="13">
      <t>シヨウ</t>
    </rPh>
    <rPh sb="15" eb="17">
      <t>バアイ</t>
    </rPh>
    <rPh sb="23" eb="26">
      <t>セイシャイン</t>
    </rPh>
    <rPh sb="27" eb="30">
      <t>ジュウギョウイン</t>
    </rPh>
    <rPh sb="30" eb="31">
      <t>スウ</t>
    </rPh>
    <rPh sb="41" eb="43">
      <t>シュウギョウ</t>
    </rPh>
    <rPh sb="43" eb="45">
      <t>ジカン</t>
    </rPh>
    <rPh sb="45" eb="47">
      <t>カンサン</t>
    </rPh>
    <phoneticPr fontId="1"/>
  </si>
  <si>
    <t>また従業員数ベース、総就業時間ベースの何れかを選択した場合、計画期の途中または実績報告の際にも同様の集計方法を使用してください。</t>
    <rPh sb="2" eb="5">
      <t>ジュウギョウイン</t>
    </rPh>
    <rPh sb="5" eb="6">
      <t>スウ</t>
    </rPh>
    <rPh sb="10" eb="11">
      <t>ソウ</t>
    </rPh>
    <rPh sb="11" eb="13">
      <t>シュウギョウ</t>
    </rPh>
    <rPh sb="13" eb="15">
      <t>ジカン</t>
    </rPh>
    <rPh sb="19" eb="20">
      <t>イズ</t>
    </rPh>
    <rPh sb="23" eb="25">
      <t>センタク</t>
    </rPh>
    <rPh sb="27" eb="29">
      <t>バアイ</t>
    </rPh>
    <rPh sb="30" eb="32">
      <t>ケイカク</t>
    </rPh>
    <rPh sb="32" eb="33">
      <t>キ</t>
    </rPh>
    <rPh sb="34" eb="36">
      <t>トチュウ</t>
    </rPh>
    <rPh sb="39" eb="41">
      <t>ジッセキ</t>
    </rPh>
    <rPh sb="41" eb="43">
      <t>ホウコク</t>
    </rPh>
    <rPh sb="44" eb="45">
      <t>サイ</t>
    </rPh>
    <rPh sb="47" eb="49">
      <t>ドウヨウ</t>
    </rPh>
    <rPh sb="50" eb="52">
      <t>シュウケイ</t>
    </rPh>
    <rPh sb="52" eb="54">
      <t>ホウホウ</t>
    </rPh>
    <rPh sb="55" eb="57">
      <t>シヨウ</t>
    </rPh>
    <phoneticPr fontId="1"/>
  </si>
  <si>
    <t>＜就業時間換算パートタイム従業員数の考え方＞</t>
    <rPh sb="1" eb="3">
      <t>シュウギョウ</t>
    </rPh>
    <rPh sb="3" eb="5">
      <t>ジカン</t>
    </rPh>
    <rPh sb="5" eb="7">
      <t>カンサン</t>
    </rPh>
    <rPh sb="13" eb="16">
      <t>ジュウギョウイン</t>
    </rPh>
    <rPh sb="16" eb="17">
      <t>スウ</t>
    </rPh>
    <rPh sb="18" eb="19">
      <t>カンガ</t>
    </rPh>
    <rPh sb="20" eb="21">
      <t>カタ</t>
    </rPh>
    <phoneticPr fontId="1"/>
  </si>
  <si>
    <t>常用雇用者（企業に常時雇用されている者（期間を定めずに雇用されている者、１か月を超える期間を定めて雇用されている者又は</t>
    <phoneticPr fontId="1"/>
  </si>
  <si>
    <t>業が主として給与を負担している場合は含み、そうでない場合は除く。他の企業などから派遣されている者（労働者派遣法にいう派遣労働者）は除く。）</t>
    <phoneticPr fontId="1"/>
  </si>
  <si>
    <t>のうち、１日の所定労働時間が正社員・正職員（一般に「正社員」、「正職員」などと呼ばれている者をいう。以下同じ。）よりも短い者又は１日の</t>
    <phoneticPr fontId="1"/>
  </si>
  <si>
    <t>所定労働時間が正社員・正職員と同じで１週の所定労働日数が正社員・正職員よりも少ない者のいずれかに該当する者について、全員の１週の就業時間を</t>
    <phoneticPr fontId="1"/>
  </si>
  <si>
    <t>足し合わせ、正社員・正職員の１人の就業時間で換算した人数。</t>
    <phoneticPr fontId="1"/>
  </si>
  <si>
    <t>&lt;要件の充足チェック&gt;</t>
    <rPh sb="1" eb="3">
      <t>ヨウケン</t>
    </rPh>
    <rPh sb="4" eb="6">
      <t>ジュウソク</t>
    </rPh>
    <phoneticPr fontId="1"/>
  </si>
  <si>
    <t>全ての項目が"該当"となっていることを確認してください。”非該当”がある場合は申請不備となりますので注意してください。</t>
    <rPh sb="29" eb="32">
      <t>ヒガイトウ</t>
    </rPh>
    <rPh sb="36" eb="38">
      <t>バアイ</t>
    </rPh>
    <rPh sb="39" eb="43">
      <t>シンセイフビ</t>
    </rPh>
    <rPh sb="50" eb="52">
      <t>チュウイ</t>
    </rPh>
    <phoneticPr fontId="1"/>
  </si>
  <si>
    <t>補助上限額：50億円（補助率1/3以内）</t>
    <phoneticPr fontId="1"/>
  </si>
  <si>
    <t>補助上限額</t>
    <rPh sb="0" eb="5">
      <t>ホジョジョウゲンガク</t>
    </rPh>
    <phoneticPr fontId="1"/>
  </si>
  <si>
    <t>補助事業期間：最長で2026年12月末まで、補助事業期間の整合性</t>
    <rPh sb="22" eb="24">
      <t>ホジョ</t>
    </rPh>
    <rPh sb="24" eb="26">
      <t>ジギョウ</t>
    </rPh>
    <rPh sb="26" eb="28">
      <t>キカン</t>
    </rPh>
    <rPh sb="29" eb="32">
      <t>セイゴウセイ</t>
    </rPh>
    <phoneticPr fontId="1"/>
  </si>
  <si>
    <t>補助事業期間</t>
    <rPh sb="0" eb="2">
      <t>ホジョ</t>
    </rPh>
    <rPh sb="2" eb="6">
      <t>ジギョウキカン</t>
    </rPh>
    <phoneticPr fontId="1"/>
  </si>
  <si>
    <t>常時使用する従業員の数が2,000人以下</t>
    <phoneticPr fontId="1"/>
  </si>
  <si>
    <t>補助対象者</t>
    <rPh sb="0" eb="5">
      <t>ホジョタイショウシャ</t>
    </rPh>
    <phoneticPr fontId="1"/>
  </si>
  <si>
    <t>投資額10億円以上（専門家経費・外注費を除く補助対象経費分）</t>
    <phoneticPr fontId="1"/>
  </si>
  <si>
    <t>補助事業の要件</t>
    <rPh sb="0" eb="2">
      <t>ホジョ</t>
    </rPh>
    <rPh sb="2" eb="4">
      <t>ジギョウ</t>
    </rPh>
    <rPh sb="5" eb="7">
      <t>ヨウケン</t>
    </rPh>
    <phoneticPr fontId="1"/>
  </si>
  <si>
    <t>投資額5億円以上（専門家経費・外注費を除く補助対象経費分）の事業者が1者以上</t>
    <rPh sb="30" eb="33">
      <t>ジギョウシャ</t>
    </rPh>
    <rPh sb="35" eb="36">
      <t>シャ</t>
    </rPh>
    <rPh sb="36" eb="38">
      <t>イジョウ</t>
    </rPh>
    <phoneticPr fontId="1"/>
  </si>
  <si>
    <t>1（主）</t>
    <rPh sb="2" eb="3">
      <t>シュ</t>
    </rPh>
    <phoneticPr fontId="1"/>
  </si>
  <si>
    <t>補助事業が１次産業（農業、林業、漁業）でない</t>
    <rPh sb="0" eb="2">
      <t>ホジョ</t>
    </rPh>
    <rPh sb="2" eb="4">
      <t>ジギョウ</t>
    </rPh>
    <rPh sb="6" eb="7">
      <t>ジ</t>
    </rPh>
    <rPh sb="7" eb="9">
      <t>サンギョウ</t>
    </rPh>
    <rPh sb="10" eb="12">
      <t>ノウギョウ</t>
    </rPh>
    <rPh sb="13" eb="15">
      <t>リンギョウ</t>
    </rPh>
    <rPh sb="16" eb="18">
      <t>ギョギョウ</t>
    </rPh>
    <phoneticPr fontId="1"/>
  </si>
  <si>
    <t>補助事業の終了後3年間の補助事業に関わる従業員（非常勤含む。）1人当たり給与支給総額の年平均成長率が、基準率以上</t>
    <rPh sb="12" eb="14">
      <t>ホジョ</t>
    </rPh>
    <rPh sb="24" eb="27">
      <t>ヒジョウキン</t>
    </rPh>
    <rPh sb="27" eb="28">
      <t>フク</t>
    </rPh>
    <rPh sb="51" eb="54">
      <t>キジュンリツ</t>
    </rPh>
    <phoneticPr fontId="1"/>
  </si>
  <si>
    <t>補助事業の終了後3年間の補助事業に関わる役員1人当たり給与支給総額の年平均成長率が、基準率以上</t>
    <rPh sb="12" eb="14">
      <t>ホジョ</t>
    </rPh>
    <rPh sb="20" eb="22">
      <t>ヤクイン</t>
    </rPh>
    <rPh sb="42" eb="44">
      <t>キジュン</t>
    </rPh>
    <phoneticPr fontId="1"/>
  </si>
  <si>
    <t>「外注費」「専門家経費」の合計が「建物費」「機械装置費」「ソフトウェア費」の合計未満</t>
    <rPh sb="1" eb="4">
      <t>ガイチュウヒ</t>
    </rPh>
    <rPh sb="13" eb="15">
      <t>ゴウケイ</t>
    </rPh>
    <rPh sb="17" eb="20">
      <t>タテモノヒ</t>
    </rPh>
    <rPh sb="22" eb="26">
      <t>キカイソウチ</t>
    </rPh>
    <rPh sb="26" eb="27">
      <t>ヒ</t>
    </rPh>
    <rPh sb="35" eb="36">
      <t>ヒ</t>
    </rPh>
    <rPh sb="38" eb="40">
      <t>ゴウケイ</t>
    </rPh>
    <rPh sb="40" eb="42">
      <t>ミマン</t>
    </rPh>
    <phoneticPr fontId="1"/>
  </si>
  <si>
    <t>補助対象経費</t>
    <rPh sb="0" eb="6">
      <t>ホジョタイショウケイヒ</t>
    </rPh>
    <phoneticPr fontId="1"/>
  </si>
  <si>
    <t>ver. 240304-02</t>
    <phoneticPr fontId="1"/>
  </si>
  <si>
    <t>■経費明細書</t>
    <rPh sb="1" eb="6">
      <t>ケイヒメイサイショ</t>
    </rPh>
    <phoneticPr fontId="1"/>
  </si>
  <si>
    <t>・交付申請時に、経費区分に該当しないと判断される経費を計上されている場合は補助対象外となりますので、予めよくご確認の上申請してください。</t>
    <rPh sb="1" eb="6">
      <t>コウフシンセイジ</t>
    </rPh>
    <rPh sb="8" eb="12">
      <t>ケイヒクブン</t>
    </rPh>
    <rPh sb="13" eb="15">
      <t>ガイトウ</t>
    </rPh>
    <rPh sb="19" eb="21">
      <t>ハンダン</t>
    </rPh>
    <rPh sb="24" eb="26">
      <t>ケイヒ</t>
    </rPh>
    <rPh sb="27" eb="29">
      <t>ケイジョウ</t>
    </rPh>
    <rPh sb="34" eb="36">
      <t>バアイ</t>
    </rPh>
    <rPh sb="37" eb="42">
      <t>ホジョタイショウガイ</t>
    </rPh>
    <rPh sb="50" eb="51">
      <t>アラカジ</t>
    </rPh>
    <rPh sb="55" eb="57">
      <t>カクニン</t>
    </rPh>
    <rPh sb="58" eb="59">
      <t>ウエ</t>
    </rPh>
    <rPh sb="59" eb="61">
      <t>シンセイ</t>
    </rPh>
    <phoneticPr fontId="1"/>
  </si>
  <si>
    <t>　※経費明細書は当該期間に必要な経費を記載してください（補助事業1年目：交付決定日～翌年3月31日、補助事業2年目：4月1日～翌年3月31日、補助事業3年目：4月1日～12月31日）。</t>
    <rPh sb="2" eb="7">
      <t>ケイヒメイサイショ</t>
    </rPh>
    <rPh sb="8" eb="10">
      <t>トウガイ</t>
    </rPh>
    <rPh sb="10" eb="12">
      <t>キカン</t>
    </rPh>
    <rPh sb="28" eb="30">
      <t>ホジョ</t>
    </rPh>
    <rPh sb="30" eb="32">
      <t>ジギョウ</t>
    </rPh>
    <rPh sb="33" eb="35">
      <t>ネンメ</t>
    </rPh>
    <rPh sb="42" eb="44">
      <t>ヨクネン</t>
    </rPh>
    <rPh sb="50" eb="54">
      <t>ホジョジギョウ</t>
    </rPh>
    <rPh sb="55" eb="56">
      <t>ネン</t>
    </rPh>
    <rPh sb="56" eb="57">
      <t>メ</t>
    </rPh>
    <rPh sb="59" eb="60">
      <t>ガツ</t>
    </rPh>
    <rPh sb="61" eb="62">
      <t>ヒ</t>
    </rPh>
    <rPh sb="63" eb="64">
      <t>ヨク</t>
    </rPh>
    <rPh sb="64" eb="65">
      <t>ネン</t>
    </rPh>
    <rPh sb="66" eb="67">
      <t>ガツ</t>
    </rPh>
    <rPh sb="69" eb="70">
      <t>ヒ</t>
    </rPh>
    <rPh sb="71" eb="75">
      <t>ホジョジギョウ</t>
    </rPh>
    <rPh sb="76" eb="78">
      <t>ネンメ</t>
    </rPh>
    <rPh sb="80" eb="81">
      <t>ガツ</t>
    </rPh>
    <rPh sb="82" eb="83">
      <t>ヒ</t>
    </rPh>
    <rPh sb="86" eb="87">
      <t>ガツ</t>
    </rPh>
    <rPh sb="89" eb="90">
      <t>ヒ</t>
    </rPh>
    <phoneticPr fontId="1"/>
  </si>
  <si>
    <t>　※各年度ごとの（C）補助金交付申請額が、年度毎に支払われる補助金額の上限となります。</t>
    <rPh sb="2" eb="5">
      <t>カクネンド</t>
    </rPh>
    <rPh sb="11" eb="19">
      <t>ホジョキンコウフシンセイガク</t>
    </rPh>
    <rPh sb="21" eb="23">
      <t>ネンド</t>
    </rPh>
    <rPh sb="23" eb="24">
      <t>ゴト</t>
    </rPh>
    <rPh sb="25" eb="27">
      <t>シハラ</t>
    </rPh>
    <rPh sb="30" eb="33">
      <t>ホジョキン</t>
    </rPh>
    <rPh sb="33" eb="34">
      <t>ガク</t>
    </rPh>
    <rPh sb="35" eb="37">
      <t>ジョウゲン</t>
    </rPh>
    <phoneticPr fontId="1"/>
  </si>
  <si>
    <t>・投資額10億円以上（専門家経費・外注費を除く（B）補助対象経費分）を記載してください。</t>
    <rPh sb="35" eb="37">
      <t>キサイ</t>
    </rPh>
    <phoneticPr fontId="1"/>
  </si>
  <si>
    <t>・（C）補助金交付申請額は、50億円以内、かつ（B）補助対象経費の1/3以内で入力してください。</t>
    <rPh sb="4" eb="7">
      <t>ホジョキン</t>
    </rPh>
    <rPh sb="7" eb="9">
      <t>コウフ</t>
    </rPh>
    <rPh sb="9" eb="12">
      <t>シンセイガク</t>
    </rPh>
    <rPh sb="16" eb="18">
      <t>オクエン</t>
    </rPh>
    <rPh sb="18" eb="20">
      <t>イナイ</t>
    </rPh>
    <rPh sb="26" eb="32">
      <t>ホジョタイショウケイヒ</t>
    </rPh>
    <rPh sb="36" eb="38">
      <t>イナイ</t>
    </rPh>
    <rPh sb="39" eb="41">
      <t>ニュウリョク</t>
    </rPh>
    <phoneticPr fontId="1"/>
  </si>
  <si>
    <t>&lt;事業者毎の経費明細&gt;</t>
    <rPh sb="1" eb="4">
      <t>ジギョウシャ</t>
    </rPh>
    <rPh sb="4" eb="5">
      <t>ゴト</t>
    </rPh>
    <rPh sb="6" eb="8">
      <t>ケイヒ</t>
    </rPh>
    <rPh sb="8" eb="10">
      <t>メイサイ</t>
    </rPh>
    <phoneticPr fontId="1"/>
  </si>
  <si>
    <t>（単位：千円）</t>
    <rPh sb="1" eb="3">
      <t>タンイ</t>
    </rPh>
    <rPh sb="4" eb="5">
      <t>セン</t>
    </rPh>
    <rPh sb="5" eb="6">
      <t>エン</t>
    </rPh>
    <phoneticPr fontId="1"/>
  </si>
  <si>
    <t>経費区分</t>
    <rPh sb="0" eb="2">
      <t>ケイヒ</t>
    </rPh>
    <rPh sb="2" eb="4">
      <t>クブン</t>
    </rPh>
    <phoneticPr fontId="1"/>
  </si>
  <si>
    <t>事業期間</t>
    <rPh sb="0" eb="4">
      <t>ジギョウキカン</t>
    </rPh>
    <phoneticPr fontId="1"/>
  </si>
  <si>
    <t>（A）事業に要する経費
（税抜き）</t>
    <rPh sb="3" eb="5">
      <t>ジギョウ</t>
    </rPh>
    <rPh sb="6" eb="7">
      <t>ヨウ</t>
    </rPh>
    <rPh sb="9" eb="11">
      <t>ケイヒ</t>
    </rPh>
    <phoneticPr fontId="1"/>
  </si>
  <si>
    <t>（B）補助対象経費
（税抜き）</t>
    <rPh sb="3" eb="9">
      <t>ホジョタイショウケイヒ</t>
    </rPh>
    <rPh sb="11" eb="13">
      <t>ゼイヌ</t>
    </rPh>
    <phoneticPr fontId="1"/>
  </si>
  <si>
    <t>（C）補助金交付申請額</t>
    <rPh sb="3" eb="6">
      <t>ホジョキン</t>
    </rPh>
    <rPh sb="6" eb="8">
      <t>コウフ</t>
    </rPh>
    <rPh sb="8" eb="10">
      <t>シンセイ</t>
    </rPh>
    <rPh sb="10" eb="11">
      <t>ガク</t>
    </rPh>
    <phoneticPr fontId="1"/>
  </si>
  <si>
    <t>（D）積算基礎
※（A）の内訳（機械装置名、単価×数量等）</t>
    <rPh sb="3" eb="7">
      <t>セキサンキソ</t>
    </rPh>
    <rPh sb="13" eb="15">
      <t>ウチワケ</t>
    </rPh>
    <rPh sb="16" eb="21">
      <t>キカイソウチメイ</t>
    </rPh>
    <rPh sb="22" eb="24">
      <t>タンカ</t>
    </rPh>
    <rPh sb="25" eb="27">
      <t>スウリョウ</t>
    </rPh>
    <rPh sb="27" eb="28">
      <t>トウ</t>
    </rPh>
    <phoneticPr fontId="1"/>
  </si>
  <si>
    <t>建物費</t>
    <rPh sb="0" eb="2">
      <t>タテモノ</t>
    </rPh>
    <rPh sb="2" eb="3">
      <t>ヒ</t>
    </rPh>
    <phoneticPr fontId="1"/>
  </si>
  <si>
    <t>補助事業１年目</t>
    <rPh sb="0" eb="4">
      <t>ホジョジギョウ</t>
    </rPh>
    <phoneticPr fontId="1"/>
  </si>
  <si>
    <t>交付決定日～2025年3月31日</t>
    <rPh sb="0" eb="5">
      <t>コウフケッテイビ</t>
    </rPh>
    <rPh sb="10" eb="11">
      <t>ネン</t>
    </rPh>
    <rPh sb="12" eb="13">
      <t>ガツ</t>
    </rPh>
    <rPh sb="15" eb="16">
      <t>ニチ</t>
    </rPh>
    <phoneticPr fontId="1"/>
  </si>
  <si>
    <t>補助事業２年目</t>
    <rPh sb="0" eb="4">
      <t>ホジョジギョウ</t>
    </rPh>
    <phoneticPr fontId="1"/>
  </si>
  <si>
    <t>2025年4月1日～2026年3月31日</t>
    <rPh sb="4" eb="5">
      <t>ネン</t>
    </rPh>
    <rPh sb="6" eb="7">
      <t>ガツ</t>
    </rPh>
    <rPh sb="7" eb="9">
      <t>ツイタチ</t>
    </rPh>
    <rPh sb="14" eb="15">
      <t>ネン</t>
    </rPh>
    <rPh sb="16" eb="17">
      <t>ガツ</t>
    </rPh>
    <rPh sb="19" eb="20">
      <t>ニチ</t>
    </rPh>
    <phoneticPr fontId="1"/>
  </si>
  <si>
    <t>補助事業３年目</t>
    <rPh sb="0" eb="4">
      <t>ホジョジギョウ</t>
    </rPh>
    <phoneticPr fontId="1"/>
  </si>
  <si>
    <t>2026年4月1日～2026年12月31日</t>
    <rPh sb="4" eb="5">
      <t>ネン</t>
    </rPh>
    <rPh sb="6" eb="7">
      <t>ガツ</t>
    </rPh>
    <rPh sb="7" eb="9">
      <t>ツイタチ</t>
    </rPh>
    <rPh sb="14" eb="15">
      <t>ネン</t>
    </rPh>
    <rPh sb="17" eb="18">
      <t>ガツ</t>
    </rPh>
    <rPh sb="20" eb="21">
      <t>ニチ</t>
    </rPh>
    <phoneticPr fontId="1"/>
  </si>
  <si>
    <t>補助事業 合計</t>
    <rPh sb="0" eb="4">
      <t>ホジョジギョウ</t>
    </rPh>
    <rPh sb="5" eb="7">
      <t>ゴウケイ</t>
    </rPh>
    <phoneticPr fontId="1"/>
  </si>
  <si>
    <t>交付決定日～補助事業完了日</t>
    <rPh sb="0" eb="5">
      <t>コウフケッテイビ</t>
    </rPh>
    <rPh sb="6" eb="10">
      <t>ホジョジギョウ</t>
    </rPh>
    <rPh sb="10" eb="13">
      <t>カンリョウビ</t>
    </rPh>
    <phoneticPr fontId="1"/>
  </si>
  <si>
    <t>機械装置費</t>
    <rPh sb="0" eb="4">
      <t>キカイソウチ</t>
    </rPh>
    <rPh sb="4" eb="5">
      <t>ヒ</t>
    </rPh>
    <phoneticPr fontId="1"/>
  </si>
  <si>
    <t>ソフトウェア費</t>
    <rPh sb="6" eb="7">
      <t>ヒ</t>
    </rPh>
    <phoneticPr fontId="1"/>
  </si>
  <si>
    <t>外注費</t>
    <rPh sb="0" eb="3">
      <t>ガイチュウヒ</t>
    </rPh>
    <phoneticPr fontId="1"/>
  </si>
  <si>
    <t>専門家経費</t>
    <rPh sb="0" eb="5">
      <t>センモンカケイヒ</t>
    </rPh>
    <phoneticPr fontId="1"/>
  </si>
  <si>
    <t>合計</t>
    <rPh sb="0" eb="2">
      <t>ゴウケイ</t>
    </rPh>
    <phoneticPr fontId="1"/>
  </si>
  <si>
    <t>&lt;経費明細 合計&gt;</t>
    <rPh sb="1" eb="3">
      <t>ケイヒ</t>
    </rPh>
    <rPh sb="3" eb="5">
      <t>メイサイ</t>
    </rPh>
    <rPh sb="6" eb="8">
      <t>ゴウケイ</t>
    </rPh>
    <phoneticPr fontId="1"/>
  </si>
  <si>
    <t>投資額</t>
    <rPh sb="0" eb="3">
      <t>トウシガク</t>
    </rPh>
    <phoneticPr fontId="1"/>
  </si>
  <si>
    <t>投資額（1者で5億円以上の事業者）</t>
    <rPh sb="0" eb="3">
      <t>トウシガク</t>
    </rPh>
    <rPh sb="5" eb="6">
      <t>シャ</t>
    </rPh>
    <rPh sb="8" eb="12">
      <t>オクエンイジョウ</t>
    </rPh>
    <rPh sb="13" eb="16">
      <t>ジギョウシャ</t>
    </rPh>
    <phoneticPr fontId="1"/>
  </si>
  <si>
    <t>事業者１</t>
    <rPh sb="0" eb="3">
      <t>ジギョウシャ</t>
    </rPh>
    <phoneticPr fontId="1"/>
  </si>
  <si>
    <t>事業者２</t>
    <rPh sb="0" eb="3">
      <t>ジギョウシャ</t>
    </rPh>
    <phoneticPr fontId="1"/>
  </si>
  <si>
    <t>事業者３</t>
    <rPh sb="0" eb="3">
      <t>ジギョウシャ</t>
    </rPh>
    <phoneticPr fontId="1"/>
  </si>
  <si>
    <t>事業者４</t>
    <rPh sb="0" eb="3">
      <t>ジギョウシャ</t>
    </rPh>
    <phoneticPr fontId="1"/>
  </si>
  <si>
    <t>事業者５</t>
    <rPh sb="0" eb="3">
      <t>ジギョウシャ</t>
    </rPh>
    <phoneticPr fontId="1"/>
  </si>
  <si>
    <t>事業者６</t>
    <rPh sb="0" eb="3">
      <t>ジギョウシャ</t>
    </rPh>
    <phoneticPr fontId="1"/>
  </si>
  <si>
    <t>事業者７</t>
    <rPh sb="0" eb="3">
      <t>ジギョウシャ</t>
    </rPh>
    <phoneticPr fontId="1"/>
  </si>
  <si>
    <t>事業者８</t>
    <rPh sb="0" eb="3">
      <t>ジギョウシャ</t>
    </rPh>
    <phoneticPr fontId="1"/>
  </si>
  <si>
    <t>事業者９</t>
    <rPh sb="0" eb="3">
      <t>ジギョウシャ</t>
    </rPh>
    <phoneticPr fontId="1"/>
  </si>
  <si>
    <t>事業者１０</t>
    <rPh sb="0" eb="3">
      <t>ジギョウシャ</t>
    </rPh>
    <phoneticPr fontId="1"/>
  </si>
  <si>
    <t>計</t>
    <rPh sb="0" eb="1">
      <t>ケイ</t>
    </rPh>
    <phoneticPr fontId="1"/>
  </si>
  <si>
    <t>＃</t>
    <phoneticPr fontId="1"/>
  </si>
  <si>
    <t>記入者</t>
    <rPh sb="0" eb="3">
      <t>キニュウシャ</t>
    </rPh>
    <phoneticPr fontId="1"/>
  </si>
  <si>
    <t>気づき</t>
    <rPh sb="0" eb="1">
      <t>キ</t>
    </rPh>
    <phoneticPr fontId="1"/>
  </si>
  <si>
    <t>舟橋</t>
    <rPh sb="0" eb="2">
      <t>フナハシ</t>
    </rPh>
    <phoneticPr fontId="1"/>
  </si>
  <si>
    <r>
      <t>H78セル：「=IF(J22&lt;=2000,"該当","非該当")」→「=IF(</t>
    </r>
    <r>
      <rPr>
        <b/>
        <sz val="11"/>
        <color theme="1"/>
        <rFont val="游ゴシック"/>
        <family val="3"/>
        <charset val="128"/>
        <scheme val="minor"/>
      </rPr>
      <t>J21</t>
    </r>
    <r>
      <rPr>
        <sz val="11"/>
        <color theme="1"/>
        <rFont val="游ゴシック"/>
        <family val="2"/>
        <charset val="128"/>
        <scheme val="minor"/>
      </rPr>
      <t>&lt;=2000,"該当","非該当")」では？</t>
    </r>
    <phoneticPr fontId="1"/>
  </si>
  <si>
    <t>IFERROR関数を使用して関数エラー（#DIV/0!）を表示しないようにしておきたいです
ex. 「=+H18/H21」 → 「=IFERROR(+H18/H21,"")」</t>
    <phoneticPr fontId="1"/>
  </si>
  <si>
    <r>
      <t>H71セルのリストが見切れて選択しにくいので、</t>
    </r>
    <r>
      <rPr>
        <strike/>
        <sz val="11"/>
        <color theme="1"/>
        <rFont val="游ゴシック"/>
        <family val="3"/>
        <charset val="128"/>
        <scheme val="minor"/>
      </rPr>
      <t>H72~J72セルを結合しておきたいです（その場合、6-1~6-3も結合して幅を合わせる）</t>
    </r>
    <r>
      <rPr>
        <sz val="11"/>
        <color theme="1"/>
        <rFont val="游ゴシック"/>
        <family val="2"/>
        <charset val="128"/>
        <scheme val="minor"/>
      </rPr>
      <t xml:space="preserve">
</t>
    </r>
    <r>
      <rPr>
        <strike/>
        <sz val="11"/>
        <color theme="1"/>
        <rFont val="游ゴシック"/>
        <family val="3"/>
        <charset val="128"/>
        <scheme val="minor"/>
      </rPr>
      <t xml:space="preserve">もしくは </t>
    </r>
    <r>
      <rPr>
        <sz val="11"/>
        <color theme="1"/>
        <rFont val="游ゴシック"/>
        <family val="2"/>
        <charset val="128"/>
        <scheme val="minor"/>
      </rPr>
      <t>業種Sheetを保護して（編集不可にして）表示しておくか</t>
    </r>
    <phoneticPr fontId="1"/>
  </si>
  <si>
    <t>100臆（8桁）で表示されなくなる（########）ためH列以降の幅を広げておきたいです
※自動計算のセルは自動拡張されないので</t>
    <rPh sb="47" eb="51">
      <t>ジドウケイサン</t>
    </rPh>
    <rPh sb="55" eb="57">
      <t>ジドウ</t>
    </rPh>
    <rPh sb="57" eb="59">
      <t>カクチョウ</t>
    </rPh>
    <phoneticPr fontId="1"/>
  </si>
  <si>
    <t>ロカベンやよく見る財務諸表は年度が（左から右に）降順に並んでいますが、当Sheetはフォローアップ期間（K列以降）の枠がある都合上、合わせるのは難しいでしょうか？→難しい</t>
    <rPh sb="82" eb="83">
      <t>ムズカ</t>
    </rPh>
    <phoneticPr fontId="1"/>
  </si>
  <si>
    <t>C7セル「&lt;会社全体にかかる財務数値&gt;」は項目1~3にかかるタイトル文言なのでウィンドウ枠固定の下に配置できたほうがよいかと</t>
    <rPh sb="21" eb="23">
      <t>コウモク</t>
    </rPh>
    <rPh sb="34" eb="36">
      <t>モンゴン</t>
    </rPh>
    <rPh sb="44" eb="45">
      <t>ワク</t>
    </rPh>
    <rPh sb="45" eb="47">
      <t>コテイ</t>
    </rPh>
    <rPh sb="48" eb="49">
      <t>シタ</t>
    </rPh>
    <rPh sb="50" eb="52">
      <t>ハイチ</t>
    </rPh>
    <phoneticPr fontId="1"/>
  </si>
  <si>
    <t>H56~J56も罫線で囲っておきたいです
また、列幅も調整しながら文言の折り返し位置を調整しておきたいです</t>
    <rPh sb="24" eb="26">
      <t>レツハバ</t>
    </rPh>
    <rPh sb="27" eb="29">
      <t>チョウセイ</t>
    </rPh>
    <rPh sb="33" eb="35">
      <t>モンゴン</t>
    </rPh>
    <rPh sb="36" eb="37">
      <t>オ</t>
    </rPh>
    <rPh sb="38" eb="39">
      <t>カエ</t>
    </rPh>
    <rPh sb="40" eb="42">
      <t>イチ</t>
    </rPh>
    <rPh sb="43" eb="45">
      <t>チョウセイ</t>
    </rPh>
    <phoneticPr fontId="1"/>
  </si>
  <si>
    <t>H72,I72の値（年度、月）はリストに組み込んで72行目は削除してはいかがでしょう？</t>
    <phoneticPr fontId="1"/>
  </si>
  <si>
    <t>G73,74：「入力」→「入力（リスト）」</t>
    <rPh sb="8" eb="10">
      <t>ニュウリョク</t>
    </rPh>
    <phoneticPr fontId="1"/>
  </si>
  <si>
    <t>5-7が「補助対象外」となっていますが、5-1の補助対象経費列の計算式は除外する必要ないですか？　※H79の計算式も同様
→5-7は「補助対象経費」から除く</t>
    <rPh sb="5" eb="10">
      <t>ホジョタイショウガイ</t>
    </rPh>
    <rPh sb="24" eb="30">
      <t>ホジョタイショウケイヒ</t>
    </rPh>
    <rPh sb="30" eb="31">
      <t>レツ</t>
    </rPh>
    <rPh sb="32" eb="35">
      <t>ケイサンシキ</t>
    </rPh>
    <rPh sb="36" eb="38">
      <t>ジョガイ</t>
    </rPh>
    <rPh sb="40" eb="42">
      <t>ヒツヨウ</t>
    </rPh>
    <rPh sb="54" eb="57">
      <t>ケイサンシキ</t>
    </rPh>
    <rPh sb="58" eb="60">
      <t>ドウヨウ</t>
    </rPh>
    <rPh sb="67" eb="73">
      <t>ホジョタイショウケイヒ</t>
    </rPh>
    <rPh sb="76" eb="77">
      <t>ノゾ</t>
    </rPh>
    <phoneticPr fontId="1"/>
  </si>
  <si>
    <t>H79セル：計算式の参照先がH列（事業に要する経費）になっていますが、I列（補助対象経費）では？</t>
    <rPh sb="6" eb="9">
      <t>ケイサンシキ</t>
    </rPh>
    <rPh sb="10" eb="13">
      <t>サンショウサキ</t>
    </rPh>
    <rPh sb="15" eb="16">
      <t>レツ</t>
    </rPh>
    <rPh sb="36" eb="37">
      <t>レツ</t>
    </rPh>
    <phoneticPr fontId="1"/>
  </si>
  <si>
    <t>H79セル：「単位：千円」を要考慮
「=IF(SUM(I59:I64)&gt;=1000000000,"該当","非該当")」→
「=IF(SUM(I59:I64)&gt;=1000000,"該当","非該当")」</t>
    <rPh sb="7" eb="9">
      <t>タンイ</t>
    </rPh>
    <rPh sb="10" eb="12">
      <t>センエン</t>
    </rPh>
    <rPh sb="14" eb="17">
      <t>ヨウコウリョ</t>
    </rPh>
    <phoneticPr fontId="1"/>
  </si>
  <si>
    <t>熊谷さん①：入力規則でエラーチェック</t>
    <rPh sb="0" eb="2">
      <t>クマガイ</t>
    </rPh>
    <rPh sb="6" eb="10">
      <t>ニュウリョクキソク</t>
    </rPh>
    <phoneticPr fontId="1"/>
  </si>
  <si>
    <t>舟橋/水越</t>
    <rPh sb="0" eb="2">
      <t>フナハシ</t>
    </rPh>
    <rPh sb="3" eb="5">
      <t>ミズコシ</t>
    </rPh>
    <phoneticPr fontId="1"/>
  </si>
  <si>
    <t>補助金交付申請額の明細は記載せず、総額で補助対象経費の1/3以内であるかをチェックするよう変更</t>
    <rPh sb="0" eb="3">
      <t>ホジョキン</t>
    </rPh>
    <rPh sb="3" eb="5">
      <t>コウフ</t>
    </rPh>
    <rPh sb="5" eb="7">
      <t>シンセイ</t>
    </rPh>
    <rPh sb="7" eb="8">
      <t>ガク</t>
    </rPh>
    <rPh sb="9" eb="11">
      <t>メイサイ</t>
    </rPh>
    <rPh sb="12" eb="14">
      <t>キサイ</t>
    </rPh>
    <rPh sb="17" eb="19">
      <t>ソウガク</t>
    </rPh>
    <rPh sb="20" eb="24">
      <t>ホジョタイショウ</t>
    </rPh>
    <rPh sb="24" eb="26">
      <t>ケイヒ</t>
    </rPh>
    <rPh sb="30" eb="32">
      <t>イナイ</t>
    </rPh>
    <rPh sb="45" eb="47">
      <t>ヘンコウ</t>
    </rPh>
    <phoneticPr fontId="1"/>
  </si>
  <si>
    <t>－</t>
    <phoneticPr fontId="1"/>
  </si>
  <si>
    <t>日本標準分類
_大分類</t>
    <rPh sb="0" eb="2">
      <t>ニホン</t>
    </rPh>
    <rPh sb="2" eb="4">
      <t>ヒョウジュン</t>
    </rPh>
    <rPh sb="4" eb="6">
      <t>ブンルイ</t>
    </rPh>
    <rPh sb="8" eb="9">
      <t>ダイ</t>
    </rPh>
    <rPh sb="9" eb="11">
      <t>ブンルイ</t>
    </rPh>
    <phoneticPr fontId="1"/>
  </si>
  <si>
    <t>日本標準分類
_中分類</t>
    <rPh sb="0" eb="2">
      <t>ニホン</t>
    </rPh>
    <rPh sb="2" eb="4">
      <t>ヒョウジュン</t>
    </rPh>
    <rPh sb="4" eb="6">
      <t>ブンルイ</t>
    </rPh>
    <rPh sb="8" eb="11">
      <t>チュウブンルイ</t>
    </rPh>
    <phoneticPr fontId="1"/>
  </si>
  <si>
    <t>A_農業・林業</t>
    <phoneticPr fontId="1"/>
  </si>
  <si>
    <t>B_漁業</t>
    <phoneticPr fontId="1"/>
  </si>
  <si>
    <t>C_鉱業・採石業・砂利採取業</t>
    <phoneticPr fontId="1"/>
  </si>
  <si>
    <t>D_建設業</t>
    <phoneticPr fontId="1"/>
  </si>
  <si>
    <t>E_製造業</t>
    <phoneticPr fontId="1"/>
  </si>
  <si>
    <t>F_電気・ガス・熱供給・水道業</t>
    <phoneticPr fontId="1"/>
  </si>
  <si>
    <t>G_情報通信業</t>
    <phoneticPr fontId="1"/>
  </si>
  <si>
    <t>H_運輸業・郵便業</t>
    <phoneticPr fontId="1"/>
  </si>
  <si>
    <t>I_卸売業・小売業</t>
    <phoneticPr fontId="1"/>
  </si>
  <si>
    <t>J_金融業・保険業</t>
    <phoneticPr fontId="1"/>
  </si>
  <si>
    <t>K_不動産業・物品賃貸業</t>
    <phoneticPr fontId="1"/>
  </si>
  <si>
    <t>L_学術研究・専門・技術サービス業</t>
    <phoneticPr fontId="1"/>
  </si>
  <si>
    <t>M_宿泊業・飲食サービス業</t>
    <phoneticPr fontId="1"/>
  </si>
  <si>
    <t>N_生活関連サービス業・娯楽業</t>
    <phoneticPr fontId="1"/>
  </si>
  <si>
    <t>O_教育・学習支援業</t>
    <phoneticPr fontId="1"/>
  </si>
  <si>
    <t>P_医療・福祉</t>
    <phoneticPr fontId="1"/>
  </si>
  <si>
    <t>Q_複合サービス事業</t>
    <phoneticPr fontId="1"/>
  </si>
  <si>
    <t>R_サービス業_他に分類されないもの</t>
    <phoneticPr fontId="1"/>
  </si>
  <si>
    <t>S_公務_他に分類されるものを除く</t>
    <phoneticPr fontId="1"/>
  </si>
  <si>
    <t>T_分類不能の産業</t>
    <phoneticPr fontId="1"/>
  </si>
  <si>
    <t>A_農業，林業</t>
  </si>
  <si>
    <t>01_農業</t>
  </si>
  <si>
    <t>03_漁業（水産養殖業を除く）</t>
  </si>
  <si>
    <t>05_鉱業，採石業，砂利採取業</t>
  </si>
  <si>
    <t>06_総合工事業</t>
  </si>
  <si>
    <t>09_食料品製造業</t>
  </si>
  <si>
    <t>33_電気業</t>
  </si>
  <si>
    <t>37_通信業</t>
  </si>
  <si>
    <t>42_鉄道業</t>
  </si>
  <si>
    <t>50_各種商品卸売業</t>
  </si>
  <si>
    <t>62_銀行業</t>
  </si>
  <si>
    <t>68_不動産取引業</t>
  </si>
  <si>
    <t>71_学術・開発研究機関</t>
  </si>
  <si>
    <t>75_宿泊業</t>
  </si>
  <si>
    <t>78_洗濯・理容・美容・浴場業</t>
  </si>
  <si>
    <t>81_学校教育</t>
  </si>
  <si>
    <t>83_医療業</t>
  </si>
  <si>
    <t>86_郵便局</t>
  </si>
  <si>
    <t>88_廃棄物処理業</t>
  </si>
  <si>
    <t>97_国家公務</t>
  </si>
  <si>
    <t>99_分類不能の産業</t>
  </si>
  <si>
    <t>02_林業</t>
  </si>
  <si>
    <t>04_水産養殖業</t>
  </si>
  <si>
    <t>07_職別工事業(設備工事業を除く)</t>
  </si>
  <si>
    <t>10_飲料・たばこ・飼料製造業</t>
  </si>
  <si>
    <t>34_ガス業</t>
  </si>
  <si>
    <t>38_放送業</t>
  </si>
  <si>
    <t>43_道路旅客運送業</t>
  </si>
  <si>
    <t>51_繊維・衣服等卸売業</t>
  </si>
  <si>
    <t>63_協同組織金融業</t>
  </si>
  <si>
    <t>69_不動産賃貸業・管理業</t>
  </si>
  <si>
    <t>72_専門サービス業（他に分類されないもの）</t>
  </si>
  <si>
    <t>76_飲食店</t>
  </si>
  <si>
    <t>79_その他の生活関連サービス業</t>
  </si>
  <si>
    <t>82_その他の教育，学習支援業</t>
  </si>
  <si>
    <t>84_保健衛生</t>
  </si>
  <si>
    <t>87_協同組合（他に分類されないもの）</t>
  </si>
  <si>
    <t>89_自動車整備業</t>
  </si>
  <si>
    <t>98_地方公務</t>
  </si>
  <si>
    <t>B_漁業</t>
  </si>
  <si>
    <t>08_設備工事業</t>
  </si>
  <si>
    <t>11_繊維工業</t>
  </si>
  <si>
    <t>35_熱供給業</t>
  </si>
  <si>
    <t>39_情報サービス業</t>
  </si>
  <si>
    <t>44_道路貨物運送業</t>
  </si>
  <si>
    <t>52_飲食料品卸売業</t>
  </si>
  <si>
    <t>64_貸金業，クレジットカード業等非預金信用機関</t>
  </si>
  <si>
    <t>70_物品賃貸業</t>
  </si>
  <si>
    <t>73_広告業</t>
  </si>
  <si>
    <t>77_持ち帰り・配達飲食サービス業</t>
  </si>
  <si>
    <t>80_娯楽業</t>
  </si>
  <si>
    <t>85_社会保険・社会福祉・介護事業</t>
  </si>
  <si>
    <t>90_機械等修理業（別掲を除く）</t>
  </si>
  <si>
    <t>12_木材・木製品製造業（家具を除く）</t>
  </si>
  <si>
    <t>36_水道業</t>
  </si>
  <si>
    <t>40_インターネット附随サービス業</t>
  </si>
  <si>
    <t>45_水運業</t>
  </si>
  <si>
    <t>53_建築材料，鉱物・金属材料等卸売業</t>
  </si>
  <si>
    <t>65_金融商品取引業，商品先物取引業</t>
  </si>
  <si>
    <t>74_技術サービス業（他に分類されないもの）</t>
  </si>
  <si>
    <t>91_職業紹介・労働者派遣業</t>
  </si>
  <si>
    <t>C_鉱業，採石業，砂利採取業</t>
  </si>
  <si>
    <t>13_家具・装備品製造業</t>
  </si>
  <si>
    <t>41_映像・音声・文字情報制作業</t>
  </si>
  <si>
    <t>46_航空運輸業</t>
  </si>
  <si>
    <t>54_機械器具卸売業</t>
  </si>
  <si>
    <t>66_補助的金融業等</t>
  </si>
  <si>
    <t>92_その他の事業サービス業</t>
  </si>
  <si>
    <t>D_建設業</t>
  </si>
  <si>
    <t>14_パルプ・紙・紙加工品製造業</t>
  </si>
  <si>
    <t>47_倉庫業</t>
  </si>
  <si>
    <t>55_その他の卸売業</t>
  </si>
  <si>
    <t>67_保険業（保険媒介代理業，保険サービス業を含む）</t>
  </si>
  <si>
    <t>93_政治・経済・文化団体</t>
  </si>
  <si>
    <t>15_印刷・同関連業</t>
  </si>
  <si>
    <t>48_運輸に附帯するサービス業</t>
  </si>
  <si>
    <t>56_各種商品小売業</t>
  </si>
  <si>
    <t>94_宗教</t>
  </si>
  <si>
    <t>16_化学工業</t>
  </si>
  <si>
    <t>49_郵便業（信書便事業を含む）</t>
  </si>
  <si>
    <t>57_織物・衣服・身の回り品小売業</t>
  </si>
  <si>
    <t>95_その他のサービス業</t>
  </si>
  <si>
    <t>E_製造業</t>
  </si>
  <si>
    <t>17_石油製品・石炭製品製造業</t>
  </si>
  <si>
    <t>58_飲食料品小売業</t>
  </si>
  <si>
    <t>96_外国公務</t>
  </si>
  <si>
    <t>18_プラスチック製品製造業（別掲を除く）</t>
  </si>
  <si>
    <t>59_機械器具小売業</t>
  </si>
  <si>
    <t>19_ゴム製品製造業</t>
  </si>
  <si>
    <t>60_その他の小売業</t>
  </si>
  <si>
    <t>20_なめし革・同製品・毛皮製造業</t>
  </si>
  <si>
    <t>61_無店舗小売業</t>
  </si>
  <si>
    <t>21_窯業・土石製品製造業</t>
  </si>
  <si>
    <t>22_鉄鋼業</t>
  </si>
  <si>
    <t>23_非鉄金属製造業</t>
  </si>
  <si>
    <t>24_金属製品製造業</t>
  </si>
  <si>
    <t>25_はん用機械器具製造業</t>
  </si>
  <si>
    <t>26_生産用機械器具製造業</t>
  </si>
  <si>
    <t>27_業務用機械器具製造業</t>
  </si>
  <si>
    <t>28_電子部品・デバイス・電子回路製造業</t>
  </si>
  <si>
    <t>29_電気機械器具製造業</t>
  </si>
  <si>
    <t>30_情報通信機械器具製造業</t>
  </si>
  <si>
    <t>31_輸送用機械器具製造業</t>
  </si>
  <si>
    <t>32_その他の製造業</t>
  </si>
  <si>
    <t>F_電気・ガス・熱供給・水道業</t>
  </si>
  <si>
    <t>G_情報通信業</t>
  </si>
  <si>
    <t>H_運輸業，郵便業</t>
  </si>
  <si>
    <t>I_卸売業，小売業</t>
  </si>
  <si>
    <t>J_金融業，保険業</t>
  </si>
  <si>
    <t>K_不動産業，物品賃貸業</t>
  </si>
  <si>
    <t>L_学術研究，専門・技術サービス業</t>
  </si>
  <si>
    <t>M_宿泊業，飲食サービス業</t>
  </si>
  <si>
    <t>N_生活関連サービス業，娯楽業</t>
  </si>
  <si>
    <t>O_教育，学習支援業</t>
  </si>
  <si>
    <t>P_医療，福祉</t>
  </si>
  <si>
    <t>Q_複合サービス事業</t>
  </si>
  <si>
    <t>R_サービス業（他に分類されないもの）</t>
  </si>
  <si>
    <t>S_公務（他に分類されるものを除く）</t>
  </si>
  <si>
    <t>T_分類不能の産業</t>
  </si>
  <si>
    <t>都道府県別の最低賃金の5年間（2018年度～2023年度）の年平均上昇率</t>
    <phoneticPr fontId="1"/>
  </si>
  <si>
    <t>都道府県</t>
  </si>
  <si>
    <t>基準率</t>
    <rPh sb="0" eb="3">
      <t>キジュンリツ</t>
    </rPh>
    <phoneticPr fontId="1"/>
  </si>
  <si>
    <t>北海道</t>
  </si>
  <si>
    <t>青森</t>
  </si>
  <si>
    <t>岩手</t>
  </si>
  <si>
    <t>宮城</t>
  </si>
  <si>
    <t>秋田</t>
  </si>
  <si>
    <t>山形</t>
  </si>
  <si>
    <t>福島</t>
  </si>
  <si>
    <t>茨城</t>
  </si>
  <si>
    <t>栃木</t>
  </si>
  <si>
    <t>群馬</t>
  </si>
  <si>
    <t>埼玉</t>
  </si>
  <si>
    <t>千葉</t>
  </si>
  <si>
    <t>東京</t>
  </si>
  <si>
    <t>神奈川</t>
  </si>
  <si>
    <t>新潟</t>
  </si>
  <si>
    <t>富山</t>
  </si>
  <si>
    <t>石川</t>
  </si>
  <si>
    <t>福井</t>
  </si>
  <si>
    <t>山梨</t>
  </si>
  <si>
    <t>長野</t>
  </si>
  <si>
    <t>岐阜</t>
  </si>
  <si>
    <t>静岡</t>
  </si>
  <si>
    <t>愛知</t>
  </si>
  <si>
    <t>三重</t>
  </si>
  <si>
    <t>滋賀</t>
  </si>
  <si>
    <t>京都</t>
  </si>
  <si>
    <t>大阪</t>
  </si>
  <si>
    <t>兵庫</t>
  </si>
  <si>
    <t>奈良</t>
  </si>
  <si>
    <t>和歌山</t>
  </si>
  <si>
    <t>鳥取</t>
  </si>
  <si>
    <t>島根</t>
  </si>
  <si>
    <t>岡山</t>
  </si>
  <si>
    <t>広島</t>
  </si>
  <si>
    <t>山口</t>
  </si>
  <si>
    <t>徳島</t>
  </si>
  <si>
    <t>香川</t>
  </si>
  <si>
    <t>愛媛</t>
  </si>
  <si>
    <t>高知</t>
  </si>
  <si>
    <t>福岡</t>
  </si>
  <si>
    <t>佐賀</t>
  </si>
  <si>
    <t>長崎</t>
  </si>
  <si>
    <t>熊本</t>
  </si>
  <si>
    <t>大分</t>
  </si>
  <si>
    <t>宮崎</t>
  </si>
  <si>
    <t>鹿児島</t>
  </si>
  <si>
    <t>沖縄</t>
  </si>
  <si>
    <t>全国平均</t>
    <phoneticPr fontId="1"/>
  </si>
  <si>
    <t>大規模成長投資補助金　申請書入力項目（定性）たたき台</t>
    <rPh sb="0" eb="10">
      <t>ダイキボセイチョウトウシホジョキン</t>
    </rPh>
    <rPh sb="11" eb="18">
      <t>シンセイショニュウリョクコウモク</t>
    </rPh>
    <rPh sb="19" eb="21">
      <t>テイセイ</t>
    </rPh>
    <rPh sb="25" eb="26">
      <t>ダイ</t>
    </rPh>
    <phoneticPr fontId="1"/>
  </si>
  <si>
    <t>※事業計画書の他に、文章として入力してもらったほうが良い項目を具体化してください（形式審査の際に、記入の有無や文字数を確認するといった活用方法を想定しています）</t>
    <rPh sb="1" eb="3">
      <t>ジギョウ</t>
    </rPh>
    <rPh sb="3" eb="6">
      <t>ケイカクショ</t>
    </rPh>
    <rPh sb="7" eb="8">
      <t>ホカ</t>
    </rPh>
    <rPh sb="10" eb="12">
      <t>ブンショウ</t>
    </rPh>
    <rPh sb="15" eb="17">
      <t>ニュウリョク</t>
    </rPh>
    <rPh sb="26" eb="27">
      <t>ヨ</t>
    </rPh>
    <rPh sb="28" eb="30">
      <t>コウモク</t>
    </rPh>
    <rPh sb="31" eb="34">
      <t>グタイカ</t>
    </rPh>
    <phoneticPr fontId="1"/>
  </si>
  <si>
    <t>※A列にメモをつけている項目は、定量データの活用など定性入力以外のほうが適していると考える項目ですが、事務局で具体化される際にご検討いただけますと幸いです。</t>
    <rPh sb="2" eb="3">
      <t>レツ</t>
    </rPh>
    <rPh sb="12" eb="14">
      <t>コウモク</t>
    </rPh>
    <rPh sb="16" eb="18">
      <t>テイリョウ</t>
    </rPh>
    <rPh sb="22" eb="24">
      <t>カツヨウ</t>
    </rPh>
    <rPh sb="26" eb="28">
      <t>テイセイ</t>
    </rPh>
    <rPh sb="28" eb="30">
      <t>ニュウリョク</t>
    </rPh>
    <rPh sb="30" eb="32">
      <t>イガイ</t>
    </rPh>
    <rPh sb="36" eb="37">
      <t>テキ</t>
    </rPh>
    <rPh sb="42" eb="43">
      <t>カンガ</t>
    </rPh>
    <rPh sb="45" eb="47">
      <t>コウモク</t>
    </rPh>
    <rPh sb="51" eb="54">
      <t>ジムキョク</t>
    </rPh>
    <rPh sb="55" eb="58">
      <t>グタイカ</t>
    </rPh>
    <rPh sb="61" eb="62">
      <t>サイ</t>
    </rPh>
    <phoneticPr fontId="1"/>
  </si>
  <si>
    <t>＜申請者の概要＞</t>
    <rPh sb="1" eb="4">
      <t>シンセイシャ</t>
    </rPh>
    <rPh sb="5" eb="7">
      <t>ガイヨウ</t>
    </rPh>
    <phoneticPr fontId="1"/>
  </si>
  <si>
    <t>※直近期、申請者単体</t>
  </si>
  <si>
    <t>1.   事業形態（個人/法人/それ以外）</t>
  </si>
  <si>
    <t>2.   商号</t>
  </si>
  <si>
    <t>3.   法人代表者役職</t>
  </si>
  <si>
    <t>4.   本社所在地</t>
  </si>
  <si>
    <t>5.   事業所所在地（国内・海外）</t>
  </si>
  <si>
    <t>6.   資本金・出資金</t>
  </si>
  <si>
    <t>7.   株主構成割合</t>
  </si>
  <si>
    <t>8.   事業概要</t>
  </si>
  <si>
    <t>9.   沿革</t>
  </si>
  <si>
    <t>＜会社全体の経営戦略＞</t>
    <phoneticPr fontId="1"/>
  </si>
  <si>
    <t>備考・メモ</t>
    <rPh sb="0" eb="2">
      <t>ビコウ</t>
    </rPh>
    <phoneticPr fontId="1"/>
  </si>
  <si>
    <t>1.   長期ビジョン</t>
  </si>
  <si>
    <t>   i.      申請者の長期的な社会への価値提供の目指す姿（例、申請者を取り巻く社会課題の解決、社会意義）</t>
  </si>
  <si>
    <t xml:space="preserve"> ii.      iを実現するための、具体的な５年後の目指す姿および取り組むべき事項</t>
  </si>
  <si>
    <t>2.   現状分析の状況：外部環境</t>
  </si>
  <si>
    <t>   i.      申請者の置かれている市場の動向（拡大/縮小傾向、トレンド）</t>
  </si>
  <si>
    <t xml:space="preserve"> ii.      売り手（主要仕入先、サプライヤー）の動向（売り手の市場動向、ニーズの変化）</t>
  </si>
  <si>
    <t>iii.      買い手（主要顧客）の動向（顧客属性、ニーズの変化）</t>
  </si>
  <si>
    <t xml:space="preserve"> iv.      競合動向（市場のトッププレーヤー、申請者が意識している競合名、競合のトレンド）</t>
  </si>
  <si>
    <t>3.   現状分析の状況：内部環境</t>
  </si>
  <si>
    <t>   i.      申請者の競争優位性（競合と比べて優れている点、他社と比較した自社の強み）</t>
  </si>
  <si>
    <t xml:space="preserve"> ii.      申請者自身の“人材・能力開発”に関する課題と、想定される解決策（経営人材不足、定着率、新陳代謝）</t>
  </si>
  <si>
    <t>→会社の持つ経営資源として「ヒト」「モノ」「カネ」を切り口にしてみましたが、申請者の内部環境分析を手助けする観点から、より適する切り口をご検討ください</t>
    <rPh sb="1" eb="3">
      <t>カイシャ</t>
    </rPh>
    <rPh sb="4" eb="5">
      <t>モ</t>
    </rPh>
    <rPh sb="6" eb="8">
      <t>ケイエイ</t>
    </rPh>
    <rPh sb="8" eb="10">
      <t>シゲン</t>
    </rPh>
    <rPh sb="26" eb="27">
      <t>キ</t>
    </rPh>
    <rPh sb="28" eb="29">
      <t>クチ</t>
    </rPh>
    <rPh sb="38" eb="41">
      <t>シンセイシャ</t>
    </rPh>
    <rPh sb="42" eb="44">
      <t>ナイブ</t>
    </rPh>
    <rPh sb="44" eb="46">
      <t>カンキョウ</t>
    </rPh>
    <rPh sb="46" eb="48">
      <t>ブンセキ</t>
    </rPh>
    <rPh sb="49" eb="50">
      <t>テ</t>
    </rPh>
    <rPh sb="50" eb="51">
      <t>ダス</t>
    </rPh>
    <rPh sb="54" eb="56">
      <t>カンテン</t>
    </rPh>
    <rPh sb="61" eb="62">
      <t>テキ</t>
    </rPh>
    <rPh sb="64" eb="65">
      <t>キ</t>
    </rPh>
    <rPh sb="66" eb="67">
      <t>クチ</t>
    </rPh>
    <rPh sb="69" eb="71">
      <t>ケントウ</t>
    </rPh>
    <phoneticPr fontId="1"/>
  </si>
  <si>
    <t>iii.      申請者自身の“設備・保有機能”に関する課題と、想定される解決策（設備の老朽化、需要に対する生産パワー不足、基幹システムの改修必要性）</t>
  </si>
  <si>
    <t xml:space="preserve"> iv.      申請者自身の“コスト・キャッシュフロー”に関する課題と、想定される解決策（原価高騰、広告販促弱い、輸送コストに左右、季節影響大、在庫多い）</t>
  </si>
  <si>
    <t>4.   事業戦略</t>
  </si>
  <si>
    <t>   i.      中長期の具体的な５年後の目指す姿および取り組むべき事項</t>
  </si>
  <si>
    <t xml:space="preserve"> ii.      それに必要な経営資源の確保</t>
  </si>
  <si>
    <t>5.   ガバナンス体制</t>
  </si>
  <si>
    <t>   i.      申請者の経営管理体制について、充足している点および不足している点</t>
  </si>
  <si>
    <t xml:space="preserve"> ii.      不足している点に対して、認識している必要な取組み</t>
  </si>
  <si>
    <t>＜補助対象事業の投資計画＞</t>
    <phoneticPr fontId="1"/>
  </si>
  <si>
    <t>■投資概要（３００文字以内で記載してくださいなど、文字数制限を置く。以下も同じ。）</t>
    <rPh sb="9" eb="13">
      <t>モジイナイ</t>
    </rPh>
    <rPh sb="14" eb="16">
      <t>キサイ</t>
    </rPh>
    <rPh sb="25" eb="30">
      <t>モジスウセイゲン</t>
    </rPh>
    <rPh sb="31" eb="32">
      <t>オ</t>
    </rPh>
    <rPh sb="34" eb="36">
      <t>イカ</t>
    </rPh>
    <rPh sb="37" eb="38">
      <t>オナ</t>
    </rPh>
    <phoneticPr fontId="1"/>
  </si>
  <si>
    <t>■先進性・成長性</t>
  </si>
  <si>
    <t>•      補助対象事業のユニークな点（生産する製品や生産方式などが、自社の優位性が確保できる取組である説明）</t>
    <rPh sb="19" eb="20">
      <t>テン</t>
    </rPh>
    <rPh sb="53" eb="55">
      <t>セツメイ</t>
    </rPh>
    <phoneticPr fontId="1"/>
  </si>
  <si>
    <t>•      補助対象事業により、労働生産性の抜本的な向上が図られ、当該事業における人手不足の状況が改善される取組であるかの説明</t>
    <rPh sb="62" eb="64">
      <t>セツメイ</t>
    </rPh>
    <phoneticPr fontId="1"/>
  </si>
  <si>
    <t>定量</t>
    <rPh sb="0" eb="2">
      <t>テイリョウ</t>
    </rPh>
    <phoneticPr fontId="1"/>
  </si>
  <si>
    <t>•      投資した事業の売上高が、当該事業の市場規模の伸びを上回るほど成長が見込まれるかの説明</t>
    <phoneticPr fontId="1"/>
  </si>
  <si>
    <t>→市場の伸び＋５％以上（min 5%）の売上高成長率かの判定があればよい？</t>
    <phoneticPr fontId="1"/>
  </si>
  <si>
    <t>■地域への波及効果</t>
  </si>
  <si>
    <t>•      補助対象事業により、雇用創出、取引額の増加、従業員１人あたり給与総額の増加等、地域への波及効果が見込まれる取組であるか（ex.従業員の年収が都道府県平均以上、補助事業期間中も積極的な賃上げを行うなど）の説明</t>
    <phoneticPr fontId="1"/>
  </si>
  <si>
    <t>•      コンソーシアム形式の場合、幹事企業の主体性や参画企業への波及効果、連携による相乗効果が見込まれる取組であるかの説明</t>
    <rPh sb="62" eb="64">
      <t>セツメイ</t>
    </rPh>
    <phoneticPr fontId="1"/>
  </si>
  <si>
    <t>■大規模投資・費用対効果</t>
  </si>
  <si>
    <t>•      収益規模に応じたリスクをとった大規模成長投資となっているか</t>
    <phoneticPr fontId="1"/>
  </si>
  <si>
    <t>→定量項目から、補助事業経費総額が売上高比10%以上の投資であるかの判定があればよい？</t>
    <phoneticPr fontId="1"/>
  </si>
  <si>
    <t>•      補助金額に対して、労働生産性、売上高成長率はより高くなることが見込まれているか</t>
    <phoneticPr fontId="1"/>
  </si>
  <si>
    <t>→労働生産性の伸び率が年率５％以上であるかの判定があればよい？</t>
  </si>
  <si>
    <t>■実現可能性</t>
  </si>
  <si>
    <t>•      政策目的に合致した取り組みであり、かつ事業化に必要な資金・体制等が十分に確保されているかの説明</t>
    <rPh sb="52" eb="54">
      <t>セツメイ</t>
    </rPh>
    <phoneticPr fontId="1"/>
  </si>
  <si>
    <t>•      事業化に向けたハードル・スケジュールが適正に見込まれているかの説明</t>
    <rPh sb="38" eb="40">
      <t>セツメイ</t>
    </rPh>
    <phoneticPr fontId="1"/>
  </si>
  <si>
    <t>→スケジュールを自由記述させるか、事業計画に記載してもらうだけにするか（入力させる意味がなければ、入力欄自体はなくてもいいとお思います）</t>
    <rPh sb="8" eb="10">
      <t>ジユウ</t>
    </rPh>
    <rPh sb="10" eb="12">
      <t>キジュツ</t>
    </rPh>
    <rPh sb="17" eb="19">
      <t>ジギョウ</t>
    </rPh>
    <rPh sb="19" eb="21">
      <t>ケイカク</t>
    </rPh>
    <rPh sb="22" eb="24">
      <t>キサイ</t>
    </rPh>
    <rPh sb="36" eb="38">
      <t>ニュウリョク</t>
    </rPh>
    <rPh sb="41" eb="43">
      <t>イミ</t>
    </rPh>
    <rPh sb="49" eb="52">
      <t>ニュウリョクラン</t>
    </rPh>
    <rPh sb="52" eb="54">
      <t>ジタイ</t>
    </rPh>
    <rPh sb="63" eb="64">
      <t>オモ</t>
    </rPh>
    <phoneticPr fontId="1"/>
  </si>
  <si>
    <t>【前提】申請段階で入力いただくものは、基本的にシステムではなく様式に記入いただくことを想定しておりますが、認識齟齬ございませんでしょうか</t>
    <rPh sb="1" eb="3">
      <t>ゼンテイ</t>
    </rPh>
    <rPh sb="4" eb="8">
      <t>シンセイダンカイ</t>
    </rPh>
    <rPh sb="9" eb="11">
      <t>ニュウリョク</t>
    </rPh>
    <rPh sb="19" eb="22">
      <t>キホンテキ</t>
    </rPh>
    <rPh sb="31" eb="33">
      <t>ヨウシキ</t>
    </rPh>
    <rPh sb="34" eb="36">
      <t>キニュウ</t>
    </rPh>
    <rPh sb="43" eb="45">
      <t>ソウテイ</t>
    </rPh>
    <rPh sb="53" eb="57">
      <t>ニンシキソゴ</t>
    </rPh>
    <phoneticPr fontId="1"/>
  </si>
  <si>
    <t>項目</t>
    <rPh sb="0" eb="2">
      <t>コウモク</t>
    </rPh>
    <phoneticPr fontId="1"/>
  </si>
  <si>
    <t>確認事項</t>
    <rPh sb="0" eb="4">
      <t>カクニンジコウ</t>
    </rPh>
    <phoneticPr fontId="1"/>
  </si>
  <si>
    <t>ご回答</t>
    <rPh sb="1" eb="3">
      <t>カイトウ</t>
    </rPh>
    <phoneticPr fontId="1"/>
  </si>
  <si>
    <t>１．審査の観点で、入力内容の過不足ないか</t>
  </si>
  <si>
    <t>審査の観点で、過不足ありません。</t>
    <rPh sb="0" eb="2">
      <t>シンサ</t>
    </rPh>
    <rPh sb="3" eb="5">
      <t>カンテン</t>
    </rPh>
    <rPh sb="7" eb="10">
      <t>カブソク</t>
    </rPh>
    <phoneticPr fontId="1"/>
  </si>
  <si>
    <t>　ー５つの観点「経営力」「先進性・成長性」「地域への波及効果」「大規模投資・費用対効果」「実現可能性」の審査にあたって必要な情報がそろっているか</t>
  </si>
  <si>
    <r>
      <rPr>
        <b/>
        <sz val="11"/>
        <color theme="1"/>
        <rFont val="游ゴシック"/>
        <family val="3"/>
        <charset val="128"/>
        <scheme val="minor"/>
      </rPr>
      <t>＜各項目は、以下指標により審査を実施想定＞
①先進性・成長性</t>
    </r>
    <r>
      <rPr>
        <sz val="11"/>
        <color theme="1"/>
        <rFont val="游ゴシック"/>
        <family val="2"/>
        <charset val="128"/>
        <scheme val="minor"/>
      </rPr>
      <t xml:space="preserve">
投資した事業の売上高が、当該市場規模の伸びの５％以上の売上成長か
</t>
    </r>
    <r>
      <rPr>
        <u/>
        <sz val="11"/>
        <color theme="1"/>
        <rFont val="游ゴシック"/>
        <family val="3"/>
        <charset val="128"/>
        <scheme val="minor"/>
      </rPr>
      <t>→"5-8 市場伸び率（年あたり）"により確認可能</t>
    </r>
    <r>
      <rPr>
        <sz val="11"/>
        <color theme="1"/>
        <rFont val="游ゴシック"/>
        <family val="2"/>
        <charset val="128"/>
        <scheme val="minor"/>
      </rPr>
      <t xml:space="preserve">
</t>
    </r>
    <r>
      <rPr>
        <b/>
        <sz val="11"/>
        <color theme="1"/>
        <rFont val="游ゴシック"/>
        <family val="3"/>
        <charset val="128"/>
        <scheme val="minor"/>
      </rPr>
      <t>②地域への波及効果</t>
    </r>
    <r>
      <rPr>
        <sz val="11"/>
        <color theme="1"/>
        <rFont val="游ゴシック"/>
        <family val="2"/>
        <charset val="128"/>
        <scheme val="minor"/>
      </rPr>
      <t xml:space="preserve">
事業終了後において、事業に関わらず常時使用する従業員1人当たり給与支給総額が都道府県平均以上となっているか
</t>
    </r>
    <r>
      <rPr>
        <u/>
        <sz val="11"/>
        <color theme="1"/>
        <rFont val="游ゴシック"/>
        <family val="3"/>
        <charset val="128"/>
        <scheme val="minor"/>
      </rPr>
      <t>→"2-8 従業員1人あたり給与支給総額"により確認可能</t>
    </r>
    <r>
      <rPr>
        <sz val="11"/>
        <color theme="1"/>
        <rFont val="游ゴシック"/>
        <family val="2"/>
        <charset val="128"/>
        <scheme val="minor"/>
      </rPr>
      <t xml:space="preserve">
【加点要素】補助事業期間中においても、対象事業に関わる従業員1人当たり給与支給総額の伸び率（年平均成長率）が、事業実施場所の都道府県における直近5年間の最低賃金の年平均成長率以上
</t>
    </r>
    <r>
      <rPr>
        <u/>
        <sz val="11"/>
        <color theme="1"/>
        <rFont val="游ゴシック"/>
        <family val="3"/>
        <charset val="128"/>
        <scheme val="minor"/>
      </rPr>
      <t>→"2-4 給与支給総額"により確認可能（直接的に伸び率が算出される欄を設けることも検討）</t>
    </r>
    <r>
      <rPr>
        <sz val="11"/>
        <color theme="1"/>
        <rFont val="游ゴシック"/>
        <family val="2"/>
        <charset val="128"/>
        <scheme val="minor"/>
      </rPr>
      <t xml:space="preserve">
【加点要素】「地域未来牽引企業」、「パートナーシップ構築宣言登録企業」
</t>
    </r>
    <r>
      <rPr>
        <u/>
        <sz val="11"/>
        <color theme="1"/>
        <rFont val="游ゴシック"/>
        <family val="3"/>
        <charset val="128"/>
        <scheme val="minor"/>
      </rPr>
      <t>→会社情報より確認可能（記載欄を設けることも検討）</t>
    </r>
    <r>
      <rPr>
        <sz val="11"/>
        <color theme="1"/>
        <rFont val="游ゴシック"/>
        <family val="2"/>
        <charset val="128"/>
        <scheme val="minor"/>
      </rPr>
      <t xml:space="preserve">
</t>
    </r>
    <rPh sb="1" eb="2">
      <t>カク</t>
    </rPh>
    <rPh sb="2" eb="4">
      <t>コウモク</t>
    </rPh>
    <rPh sb="6" eb="8">
      <t>イカ</t>
    </rPh>
    <rPh sb="8" eb="10">
      <t>シヒョウ</t>
    </rPh>
    <rPh sb="13" eb="15">
      <t>シンサ</t>
    </rPh>
    <rPh sb="16" eb="18">
      <t>ジッシ</t>
    </rPh>
    <rPh sb="18" eb="20">
      <t>ソウテイ</t>
    </rPh>
    <rPh sb="87" eb="89">
      <t>カノウ</t>
    </rPh>
    <rPh sb="178" eb="180">
      <t>カクニン</t>
    </rPh>
    <rPh sb="180" eb="182">
      <t>カノウ</t>
    </rPh>
    <rPh sb="294" eb="297">
      <t>チョクセツテキ</t>
    </rPh>
    <rPh sb="298" eb="299">
      <t>ノ</t>
    </rPh>
    <rPh sb="300" eb="301">
      <t>リツ</t>
    </rPh>
    <rPh sb="302" eb="304">
      <t>サンシュツ</t>
    </rPh>
    <rPh sb="307" eb="308">
      <t>ラン</t>
    </rPh>
    <rPh sb="309" eb="310">
      <t>モウ</t>
    </rPh>
    <rPh sb="315" eb="317">
      <t>ケントウ</t>
    </rPh>
    <rPh sb="362" eb="364">
      <t>カクニン</t>
    </rPh>
    <rPh sb="364" eb="366">
      <t>カノウ</t>
    </rPh>
    <rPh sb="367" eb="369">
      <t>キサイ</t>
    </rPh>
    <rPh sb="369" eb="370">
      <t>ラン</t>
    </rPh>
    <rPh sb="371" eb="372">
      <t>モウ</t>
    </rPh>
    <rPh sb="377" eb="379">
      <t>ケントウ</t>
    </rPh>
    <phoneticPr fontId="1"/>
  </si>
  <si>
    <r>
      <rPr>
        <b/>
        <sz val="11"/>
        <color theme="1"/>
        <rFont val="游ゴシック"/>
        <family val="3"/>
        <charset val="128"/>
        <scheme val="minor"/>
      </rPr>
      <t>③実現可能性</t>
    </r>
    <r>
      <rPr>
        <sz val="11"/>
        <color theme="1"/>
        <rFont val="游ゴシック"/>
        <family val="3"/>
        <charset val="128"/>
        <scheme val="minor"/>
      </rPr>
      <t xml:space="preserve">
設備投資相当額の調達計画（自己資金＋外部調達）及び事業運営に係る計画（収益計画）
が不整合なく計画されているか（著しい赤字ではないか、資金ショートしないか）
</t>
    </r>
    <r>
      <rPr>
        <u/>
        <sz val="11"/>
        <color theme="1"/>
        <rFont val="游ゴシック"/>
        <family val="3"/>
        <charset val="128"/>
        <scheme val="minor"/>
      </rPr>
      <t>→"5 ■補助対象事業詳細"に追加項目（調達内訳）を設けることで確認可能</t>
    </r>
    <r>
      <rPr>
        <sz val="11"/>
        <color theme="1"/>
        <rFont val="游ゴシック"/>
        <family val="3"/>
        <charset val="128"/>
        <scheme val="minor"/>
      </rPr>
      <t xml:space="preserve">
</t>
    </r>
    <r>
      <rPr>
        <b/>
        <sz val="11"/>
        <color theme="1"/>
        <rFont val="游ゴシック"/>
        <family val="3"/>
        <charset val="128"/>
        <scheme val="minor"/>
      </rPr>
      <t>④大規模投資・費用対効果</t>
    </r>
    <r>
      <rPr>
        <sz val="11"/>
        <color theme="1"/>
        <rFont val="游ゴシック"/>
        <family val="3"/>
        <charset val="128"/>
        <scheme val="minor"/>
      </rPr>
      <t xml:space="preserve">
全社売上高比10%以上の投資が行われているか
対象事業における労働生産性の伸び率が年率5%以上であるか
</t>
    </r>
    <r>
      <rPr>
        <u/>
        <sz val="11"/>
        <color theme="1"/>
        <rFont val="游ゴシック"/>
        <family val="3"/>
        <charset val="128"/>
        <scheme val="minor"/>
      </rPr>
      <t>→"4-9 賃金伸び率（従業員）"により確認可能</t>
    </r>
    <r>
      <rPr>
        <sz val="11"/>
        <color theme="1"/>
        <rFont val="游ゴシック"/>
        <family val="3"/>
        <charset val="128"/>
        <scheme val="minor"/>
      </rPr>
      <t xml:space="preserve">
</t>
    </r>
    <r>
      <rPr>
        <b/>
        <sz val="11"/>
        <color theme="1"/>
        <rFont val="游ゴシック"/>
        <family val="3"/>
        <charset val="128"/>
        <scheme val="minor"/>
      </rPr>
      <t>⑤経営力</t>
    </r>
    <r>
      <rPr>
        <sz val="11"/>
        <color theme="1"/>
        <rFont val="游ゴシック"/>
        <family val="3"/>
        <charset val="128"/>
        <scheme val="minor"/>
      </rPr>
      <t xml:space="preserve">
プレゼン審査により確認を行うことから対象外</t>
    </r>
    <rPh sb="208" eb="210">
      <t>カクニン</t>
    </rPh>
    <rPh sb="210" eb="212">
      <t>カノウ</t>
    </rPh>
    <phoneticPr fontId="1"/>
  </si>
  <si>
    <t>２．申請者目線で、下記項目は入力が可能か</t>
  </si>
  <si>
    <r>
      <rPr>
        <b/>
        <sz val="11"/>
        <color theme="1"/>
        <rFont val="游ゴシック"/>
        <family val="3"/>
        <charset val="128"/>
        <scheme val="minor"/>
      </rPr>
      <t>一定の負担はあるものの、入力可能と思われます。</t>
    </r>
    <r>
      <rPr>
        <sz val="11"/>
        <color theme="1"/>
        <rFont val="游ゴシック"/>
        <family val="2"/>
        <charset val="128"/>
        <scheme val="minor"/>
      </rPr>
      <t xml:space="preserve">
"企業活動基本調査"を確認したところ、3-1から3-4全て調査項目として盛り込まれており、定義も明確化されています。
また、企業活動基本調査は「従業者50人以上かつ資本金（又は出資金）3,000万円以上の企業」を対象にしており、どの企業も毎年だしているものなので、そこまでの手間なく集計できそうです。</t>
    </r>
    <rPh sb="0" eb="2">
      <t>イッテイ</t>
    </rPh>
    <rPh sb="3" eb="5">
      <t>フタン</t>
    </rPh>
    <rPh sb="12" eb="14">
      <t>ニュウリョク</t>
    </rPh>
    <rPh sb="14" eb="16">
      <t>カノウ</t>
    </rPh>
    <rPh sb="17" eb="18">
      <t>オモ</t>
    </rPh>
    <rPh sb="72" eb="75">
      <t>メイカクカ</t>
    </rPh>
    <phoneticPr fontId="1"/>
  </si>
  <si>
    <t>　ー付加価値額</t>
  </si>
  <si>
    <t>　ー就業時間換算での常用従業員数</t>
  </si>
  <si>
    <t>　ー能力開発費</t>
    <phoneticPr fontId="1"/>
  </si>
  <si>
    <t>３．申請者目線で入力項目の量が多すぎないか</t>
  </si>
  <si>
    <t>表中「△」を付している欄に関して、確認をお願いいたします。</t>
    <rPh sb="0" eb="1">
      <t>ヒョウ</t>
    </rPh>
    <rPh sb="1" eb="2">
      <t>チュウ</t>
    </rPh>
    <rPh sb="6" eb="7">
      <t>フ</t>
    </rPh>
    <rPh sb="11" eb="12">
      <t>ラン</t>
    </rPh>
    <rPh sb="13" eb="14">
      <t>カン</t>
    </rPh>
    <rPh sb="17" eb="19">
      <t>カクニン</t>
    </rPh>
    <rPh sb="21" eb="22">
      <t>ネガ</t>
    </rPh>
    <phoneticPr fontId="1"/>
  </si>
  <si>
    <t>　ー入力してもらう意味の薄いものは外した方がよい（事業計画書に盛り込んでもらうのみとする）</t>
  </si>
  <si>
    <t>事業計画上を機会的に審査・集計（EBPMの観点含む）で妥当と思われますが、一部見直しの検討があるため、協議お願いいたします。</t>
    <rPh sb="0" eb="5">
      <t>ジギョウケイカクジョウ</t>
    </rPh>
    <rPh sb="6" eb="8">
      <t>キカイ</t>
    </rPh>
    <rPh sb="8" eb="9">
      <t>テキ</t>
    </rPh>
    <rPh sb="10" eb="12">
      <t>シンサ</t>
    </rPh>
    <rPh sb="13" eb="15">
      <t>シュウケイ</t>
    </rPh>
    <rPh sb="21" eb="23">
      <t>カンテン</t>
    </rPh>
    <rPh sb="23" eb="24">
      <t>フク</t>
    </rPh>
    <rPh sb="27" eb="29">
      <t>ダトウ</t>
    </rPh>
    <rPh sb="30" eb="31">
      <t>オモ</t>
    </rPh>
    <rPh sb="37" eb="39">
      <t>イチブ</t>
    </rPh>
    <rPh sb="39" eb="41">
      <t>ミナオ</t>
    </rPh>
    <rPh sb="43" eb="45">
      <t>ケントウ</t>
    </rPh>
    <rPh sb="51" eb="53">
      <t>キョウギ</t>
    </rPh>
    <rPh sb="54" eb="55">
      <t>ネガ</t>
    </rPh>
    <phoneticPr fontId="1"/>
  </si>
  <si>
    <t>　ー形式審査や書面審査の段階で必ず確認したい項目や、入力案をもうけること自体が申請者に気づきを与えられるような問いであれば、申請書の入力欄として残す（例えば自社の競合優位性は、入力欄を設けることで情報を整理する必要性が生まれる、など）</t>
  </si>
  <si>
    <t>プレゼン兼事業計画様式にて、「必須確認項目」及び「気づきを与えられる項目」に関してフォローするため、問題ないと思慮</t>
    <rPh sb="4" eb="5">
      <t>ケン</t>
    </rPh>
    <rPh sb="5" eb="9">
      <t>ジギョウケイカク</t>
    </rPh>
    <rPh sb="9" eb="11">
      <t>ヨウシキ</t>
    </rPh>
    <rPh sb="15" eb="17">
      <t>ヒッス</t>
    </rPh>
    <rPh sb="17" eb="19">
      <t>カクニン</t>
    </rPh>
    <rPh sb="19" eb="21">
      <t>コウモク</t>
    </rPh>
    <rPh sb="22" eb="23">
      <t>オヨ</t>
    </rPh>
    <rPh sb="25" eb="26">
      <t>キ</t>
    </rPh>
    <rPh sb="29" eb="30">
      <t>アタ</t>
    </rPh>
    <rPh sb="34" eb="36">
      <t>コウモク</t>
    </rPh>
    <rPh sb="38" eb="39">
      <t>カン</t>
    </rPh>
    <rPh sb="50" eb="52">
      <t>モンダイ</t>
    </rPh>
    <rPh sb="55" eb="57">
      <t>シリョ</t>
    </rPh>
    <phoneticPr fontId="1"/>
  </si>
  <si>
    <t>４．入力項目で算出できる情報の追加（具体化）</t>
  </si>
  <si>
    <t>全ての項目がfix次第、自動化可能な欄は全て算式を加えます。</t>
    <rPh sb="0" eb="1">
      <t>スベ</t>
    </rPh>
    <rPh sb="3" eb="5">
      <t>コウモク</t>
    </rPh>
    <rPh sb="9" eb="11">
      <t>シダイ</t>
    </rPh>
    <rPh sb="12" eb="15">
      <t>ジドウカ</t>
    </rPh>
    <rPh sb="15" eb="17">
      <t>カノウ</t>
    </rPh>
    <rPh sb="18" eb="19">
      <t>ラン</t>
    </rPh>
    <rPh sb="20" eb="21">
      <t>スベ</t>
    </rPh>
    <rPh sb="22" eb="24">
      <t>サンシキ</t>
    </rPh>
    <rPh sb="25" eb="26">
      <t>クワ</t>
    </rPh>
    <phoneticPr fontId="1"/>
  </si>
  <si>
    <t>　ー労働生産性、賃金伸び率などは計算式を入れておくと自動で算出できるようにしておく</t>
  </si>
  <si>
    <t>定性</t>
    <rPh sb="0" eb="2">
      <t>テイセイ</t>
    </rPh>
    <phoneticPr fontId="1"/>
  </si>
  <si>
    <t>申請者概要</t>
    <rPh sb="0" eb="2">
      <t>シンセイ</t>
    </rPh>
    <rPh sb="2" eb="3">
      <t>シャ</t>
    </rPh>
    <rPh sb="3" eb="5">
      <t>ガイヨウ</t>
    </rPh>
    <phoneticPr fontId="1"/>
  </si>
  <si>
    <t>申請者概要は、様式内にて反映いたします。</t>
    <rPh sb="0" eb="3">
      <t>シンセイシャ</t>
    </rPh>
    <rPh sb="3" eb="5">
      <t>ガイヨウ</t>
    </rPh>
    <rPh sb="7" eb="10">
      <t>ヨウシキナイ</t>
    </rPh>
    <rPh sb="12" eb="14">
      <t>ハンエイ</t>
    </rPh>
    <phoneticPr fontId="1"/>
  </si>
  <si>
    <t>また、補助対象者要件として機械的に審査可能な次の項目はマクロ等による審査を予定しております。</t>
    <rPh sb="3" eb="7">
      <t>ホジョタイショウ</t>
    </rPh>
    <rPh sb="7" eb="8">
      <t>シャ</t>
    </rPh>
    <rPh sb="8" eb="10">
      <t>ヨウケン</t>
    </rPh>
    <rPh sb="13" eb="16">
      <t>キカイテキ</t>
    </rPh>
    <rPh sb="17" eb="19">
      <t>シンサ</t>
    </rPh>
    <rPh sb="19" eb="21">
      <t>カノウ</t>
    </rPh>
    <rPh sb="22" eb="23">
      <t>ツギ</t>
    </rPh>
    <rPh sb="24" eb="26">
      <t>コウモク</t>
    </rPh>
    <rPh sb="30" eb="31">
      <t>トウ</t>
    </rPh>
    <rPh sb="34" eb="36">
      <t>シンサ</t>
    </rPh>
    <rPh sb="37" eb="39">
      <t>ヨテイ</t>
    </rPh>
    <phoneticPr fontId="1"/>
  </si>
  <si>
    <r>
      <rPr>
        <b/>
        <sz val="11"/>
        <color theme="1"/>
        <rFont val="游ゴシック"/>
        <family val="3"/>
        <charset val="128"/>
        <scheme val="minor"/>
      </rPr>
      <t>　①対象者</t>
    </r>
    <r>
      <rPr>
        <sz val="11"/>
        <color theme="1"/>
        <rFont val="游ゴシック"/>
        <family val="2"/>
        <charset val="128"/>
        <scheme val="minor"/>
      </rPr>
      <t xml:space="preserve">
　　常時使用する従業員数（単体）が2,000人以下。みなし大企業を除く。</t>
    </r>
    <rPh sb="2" eb="5">
      <t>タイショウシャ</t>
    </rPh>
    <phoneticPr fontId="1"/>
  </si>
  <si>
    <t>　②補助要件</t>
    <rPh sb="2" eb="6">
      <t>ホジョヨウケン</t>
    </rPh>
    <phoneticPr fontId="1"/>
  </si>
  <si>
    <t>　　設備投資額10億円以上
　　事業終了後3年間の対象事業に関わる従業員1人当たり給与支給総額の伸び率
　　（年平均上昇率）が、事業実施場所の都道府県における直近5年間の最低賃金
　　の伸び率以上</t>
    <phoneticPr fontId="1"/>
  </si>
  <si>
    <t>　③補助対象経費</t>
    <rPh sb="2" eb="8">
      <t>ホジョタイショウケイヒ</t>
    </rPh>
    <phoneticPr fontId="1"/>
  </si>
  <si>
    <t>　　費目ごとに集計</t>
    <rPh sb="2" eb="4">
      <t>ヒモク</t>
    </rPh>
    <rPh sb="7" eb="9">
      <t>シュウケイ</t>
    </rPh>
    <phoneticPr fontId="1"/>
  </si>
  <si>
    <t>　④事業期間</t>
    <rPh sb="2" eb="6">
      <t>ジギョウキカン</t>
    </rPh>
    <phoneticPr fontId="1"/>
  </si>
  <si>
    <t>　　補助対象期間内か否か</t>
    <rPh sb="2" eb="8">
      <t>ホジョタイショウキカン</t>
    </rPh>
    <rPh sb="8" eb="9">
      <t>ナイ</t>
    </rPh>
    <rPh sb="10" eb="11">
      <t>イナ</t>
    </rPh>
    <phoneticPr fontId="1"/>
  </si>
  <si>
    <t>会社全体の経営戦略・補助対象事業の投資計画</t>
    <phoneticPr fontId="1"/>
  </si>
  <si>
    <t>定性的な情報は、プレゼン兼事業計画書のアジェンダとして設定し、
定量的に測定可能なものは、様式別紙により機械的な審査を行う</t>
    <phoneticPr fontId="1"/>
  </si>
  <si>
    <t>※仔細な設定要件に関しては、妥当性・網羅性に関して精査中</t>
    <rPh sb="1" eb="3">
      <t>シサイ</t>
    </rPh>
    <rPh sb="4" eb="6">
      <t>セッテイ</t>
    </rPh>
    <rPh sb="6" eb="8">
      <t>ヨウケン</t>
    </rPh>
    <rPh sb="9" eb="10">
      <t>カン</t>
    </rPh>
    <rPh sb="14" eb="17">
      <t>ダトウセイ</t>
    </rPh>
    <rPh sb="18" eb="21">
      <t>モウラセイ</t>
    </rPh>
    <rPh sb="22" eb="23">
      <t>カン</t>
    </rPh>
    <rPh sb="25" eb="28">
      <t>セイサチュウ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</si>
</sst>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00&quot;年&quot;&quot;度&quot;"/>
    <numFmt numFmtId="177" formatCode="[$-F800]dddd\,\ mmmm\ dd\,\ yyyy"/>
    <numFmt numFmtId="178" formatCode="yy/m&quot;月期&quot;"/>
    <numFmt numFmtId="179" formatCode="yyyy&quot;年&quot;m&quot;月期&quot;"/>
    <numFmt numFmtId="180" formatCode="yy&quot;年&quot;m&quot;月期&quot;"/>
  </numFmts>
  <fonts count="27" x14ac:knownFonts="1">
    <font>
      <sz val="11"/>
      <color theme="1"/>
      <name val="游ゴシック"/>
      <family val="2"/>
      <charset val="128"/>
      <scheme val="minor"/>
    </font>
    <font>
      <sz val="6"/>
      <name val="游ゴシック"/>
      <family val="2"/>
      <charset val="128"/>
      <scheme val="minor"/>
    </font>
    <font>
      <sz val="11"/>
      <color theme="1"/>
      <name val="游ゴシック"/>
      <family val="3"/>
      <charset val="128"/>
      <scheme val="minor"/>
    </font>
    <font>
      <b/>
      <sz val="11"/>
      <color theme="1"/>
      <name val="游ゴシック"/>
      <family val="3"/>
      <charset val="128"/>
      <scheme val="minor"/>
    </font>
    <font>
      <sz val="11"/>
      <name val="游ゴシック"/>
      <family val="3"/>
      <charset val="128"/>
      <scheme val="minor"/>
    </font>
    <font>
      <sz val="11"/>
      <color rgb="FFFF0000"/>
      <name val="游ゴシック"/>
      <family val="3"/>
      <charset val="128"/>
      <scheme val="minor"/>
    </font>
    <font>
      <sz val="8"/>
      <color theme="1"/>
      <name val="游ゴシック"/>
      <family val="3"/>
      <charset val="128"/>
      <scheme val="minor"/>
    </font>
    <font>
      <sz val="11"/>
      <color theme="1"/>
      <name val="游ゴシック"/>
      <family val="2"/>
      <charset val="128"/>
      <scheme val="minor"/>
    </font>
    <font>
      <u/>
      <sz val="11"/>
      <color theme="1"/>
      <name val="游ゴシック"/>
      <family val="3"/>
      <charset val="128"/>
      <scheme val="minor"/>
    </font>
    <font>
      <sz val="11"/>
      <color theme="1"/>
      <name val="游ゴシック"/>
      <family val="3"/>
      <charset val="128"/>
    </font>
    <font>
      <b/>
      <sz val="12"/>
      <color theme="1"/>
      <name val="游ゴシック"/>
      <family val="3"/>
      <charset val="128"/>
      <scheme val="minor"/>
    </font>
    <font>
      <strike/>
      <sz val="11"/>
      <color theme="1"/>
      <name val="游ゴシック"/>
      <family val="3"/>
      <charset val="128"/>
      <scheme val="minor"/>
    </font>
    <font>
      <sz val="11"/>
      <color theme="2"/>
      <name val="游ゴシック"/>
      <family val="3"/>
      <charset val="128"/>
      <scheme val="minor"/>
    </font>
    <font>
      <sz val="11"/>
      <color rgb="FFC00000"/>
      <name val="游ゴシック"/>
      <family val="3"/>
      <charset val="128"/>
      <scheme val="minor"/>
    </font>
    <font>
      <sz val="10"/>
      <color theme="1"/>
      <name val="游ゴシック"/>
      <family val="3"/>
      <charset val="128"/>
      <scheme val="minor"/>
    </font>
    <font>
      <b/>
      <sz val="10"/>
      <color theme="1"/>
      <name val="游ゴシック"/>
      <family val="3"/>
      <charset val="128"/>
      <scheme val="minor"/>
    </font>
    <font>
      <b/>
      <sz val="11"/>
      <color theme="1"/>
      <name val="游ゴシック"/>
      <family val="3"/>
      <charset val="128"/>
    </font>
    <font>
      <u/>
      <sz val="11"/>
      <color theme="10"/>
      <name val="游ゴシック"/>
      <family val="2"/>
      <charset val="128"/>
      <scheme val="minor"/>
    </font>
    <font>
      <sz val="11"/>
      <color theme="4"/>
      <name val="游ゴシック"/>
      <family val="3"/>
      <charset val="128"/>
      <scheme val="minor"/>
    </font>
    <font>
      <b/>
      <sz val="11"/>
      <color theme="4"/>
      <name val="游ゴシック"/>
      <family val="3"/>
      <charset val="128"/>
      <scheme val="minor"/>
    </font>
    <font>
      <b/>
      <sz val="14"/>
      <color theme="1"/>
      <name val="游ゴシック"/>
      <family val="3"/>
      <charset val="128"/>
      <scheme val="minor"/>
    </font>
    <font>
      <sz val="11"/>
      <color theme="0" tint="-0.249977111117893"/>
      <name val="游ゴシック"/>
      <family val="3"/>
      <charset val="128"/>
      <scheme val="minor"/>
    </font>
    <font>
      <b/>
      <sz val="11"/>
      <name val="游ゴシック"/>
      <family val="3"/>
      <charset val="128"/>
      <scheme val="minor"/>
    </font>
    <font>
      <vertAlign val="superscript"/>
      <sz val="11"/>
      <color theme="4"/>
      <name val="游ゴシック"/>
      <family val="3"/>
      <charset val="128"/>
      <scheme val="minor"/>
    </font>
    <font>
      <sz val="10"/>
      <color theme="4"/>
      <name val="游ゴシック"/>
      <family val="3"/>
      <charset val="128"/>
      <scheme val="minor"/>
    </font>
    <font>
      <sz val="11"/>
      <color theme="0"/>
      <name val="游ゴシック"/>
      <family val="3"/>
      <charset val="128"/>
      <scheme val="minor"/>
    </font>
    <font>
      <sz val="12"/>
      <color theme="4"/>
      <name val="游ゴシック"/>
      <family val="3"/>
      <charset val="128"/>
      <scheme val="minor"/>
    </font>
  </fonts>
  <fills count="6">
    <fill>
      <patternFill patternType="none"/>
    </fill>
    <fill>
      <patternFill patternType="gray125"/>
    </fill>
    <fill>
      <patternFill patternType="solid">
        <fgColor theme="0" tint="-4.9989318521683403E-2"/>
        <bgColor indexed="64"/>
      </patternFill>
    </fill>
    <fill>
      <patternFill patternType="solid">
        <fgColor theme="4" tint="0.59999389629810485"/>
        <bgColor indexed="64"/>
      </patternFill>
    </fill>
    <fill>
      <patternFill patternType="solid">
        <fgColor theme="7" tint="0.79998168889431442"/>
        <bgColor indexed="64"/>
      </patternFill>
    </fill>
    <fill>
      <patternFill patternType="solid">
        <fgColor theme="7"/>
        <bgColor indexed="64"/>
      </patternFill>
    </fill>
  </fills>
  <borders count="38">
    <border>
      <left/>
      <right/>
      <top/>
      <bottom/>
      <diagonal/>
    </border>
    <border>
      <left style="hair">
        <color auto="1"/>
      </left>
      <right style="hair">
        <color auto="1"/>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hair">
        <color auto="1"/>
      </left>
      <right style="hair">
        <color auto="1"/>
      </right>
      <top style="hair">
        <color auto="1"/>
      </top>
      <bottom/>
      <diagonal/>
    </border>
    <border>
      <left/>
      <right style="hair">
        <color auto="1"/>
      </right>
      <top style="hair">
        <color auto="1"/>
      </top>
      <bottom/>
      <diagonal/>
    </border>
    <border>
      <left style="thin">
        <color auto="1"/>
      </left>
      <right style="thin">
        <color auto="1"/>
      </right>
      <top style="thin">
        <color auto="1"/>
      </top>
      <bottom/>
      <diagonal/>
    </border>
    <border>
      <left style="thin">
        <color auto="1"/>
      </left>
      <right/>
      <top/>
      <bottom/>
      <diagonal/>
    </border>
    <border>
      <left/>
      <right style="hair">
        <color auto="1"/>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style="thin">
        <color auto="1"/>
      </top>
      <bottom/>
      <diagonal/>
    </border>
    <border>
      <left style="thin">
        <color auto="1"/>
      </left>
      <right/>
      <top/>
      <bottom style="thin">
        <color auto="1"/>
      </bottom>
      <diagonal/>
    </border>
    <border>
      <left/>
      <right/>
      <top/>
      <bottom style="hair">
        <color auto="1"/>
      </bottom>
      <diagonal/>
    </border>
    <border>
      <left style="hair">
        <color auto="1"/>
      </left>
      <right style="hair">
        <color auto="1"/>
      </right>
      <top/>
      <bottom style="hair">
        <color auto="1"/>
      </bottom>
      <diagonal/>
    </border>
    <border>
      <left style="hair">
        <color indexed="64"/>
      </left>
      <right/>
      <top style="hair">
        <color indexed="64"/>
      </top>
      <bottom style="hair">
        <color indexed="64"/>
      </bottom>
      <diagonal/>
    </border>
    <border diagonalUp="1">
      <left style="hair">
        <color auto="1"/>
      </left>
      <right style="hair">
        <color auto="1"/>
      </right>
      <top style="hair">
        <color auto="1"/>
      </top>
      <bottom style="hair">
        <color auto="1"/>
      </bottom>
      <diagonal style="hair">
        <color auto="1"/>
      </diagonal>
    </border>
    <border>
      <left/>
      <right style="hair">
        <color indexed="64"/>
      </right>
      <top/>
      <bottom style="hair">
        <color indexed="64"/>
      </bottom>
      <diagonal/>
    </border>
    <border>
      <left style="hair">
        <color indexed="64"/>
      </left>
      <right/>
      <top/>
      <bottom style="hair">
        <color indexed="64"/>
      </bottom>
      <diagonal/>
    </border>
    <border>
      <left/>
      <right/>
      <top style="hair">
        <color indexed="64"/>
      </top>
      <bottom/>
      <diagonal/>
    </border>
    <border diagonalUp="1">
      <left style="hair">
        <color auto="1"/>
      </left>
      <right style="hair">
        <color auto="1"/>
      </right>
      <top style="hair">
        <color auto="1"/>
      </top>
      <bottom style="hair">
        <color auto="1"/>
      </bottom>
      <diagonal style="thin">
        <color auto="1"/>
      </diagonal>
    </border>
    <border>
      <left style="hair">
        <color auto="1"/>
      </left>
      <right/>
      <top style="hair">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hair">
        <color auto="1"/>
      </left>
      <right style="hair">
        <color auto="1"/>
      </right>
      <top style="medium">
        <color indexed="64"/>
      </top>
      <bottom style="medium">
        <color indexed="64"/>
      </bottom>
      <diagonal/>
    </border>
    <border>
      <left style="hair">
        <color auto="1"/>
      </left>
      <right style="medium">
        <color indexed="64"/>
      </right>
      <top style="medium">
        <color indexed="64"/>
      </top>
      <bottom style="medium">
        <color indexed="64"/>
      </bottom>
      <diagonal/>
    </border>
    <border>
      <left style="hair">
        <color auto="1"/>
      </left>
      <right style="hair">
        <color auto="1"/>
      </right>
      <top/>
      <bottom/>
      <diagonal/>
    </border>
    <border>
      <left style="hair">
        <color auto="1"/>
      </left>
      <right style="thin">
        <color auto="1"/>
      </right>
      <top style="hair">
        <color auto="1"/>
      </top>
      <bottom/>
      <diagonal/>
    </border>
    <border>
      <left style="thin">
        <color auto="1"/>
      </left>
      <right style="hair">
        <color auto="1"/>
      </right>
      <top style="hair">
        <color auto="1"/>
      </top>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style="hair">
        <color auto="1"/>
      </bottom>
      <diagonal/>
    </border>
    <border>
      <left style="hair">
        <color auto="1"/>
      </left>
      <right style="hair">
        <color auto="1"/>
      </right>
      <top/>
      <bottom style="thin">
        <color indexed="64"/>
      </bottom>
      <diagonal/>
    </border>
    <border>
      <left style="hair">
        <color auto="1"/>
      </left>
      <right style="hair">
        <color auto="1"/>
      </right>
      <top style="hair">
        <color auto="1"/>
      </top>
      <bottom style="thin">
        <color indexed="64"/>
      </bottom>
      <diagonal/>
    </border>
    <border>
      <left style="hair">
        <color auto="1"/>
      </left>
      <right style="hair">
        <color auto="1"/>
      </right>
      <top style="thin">
        <color indexed="64"/>
      </top>
      <bottom style="hair">
        <color auto="1"/>
      </bottom>
      <diagonal/>
    </border>
    <border>
      <left style="hair">
        <color auto="1"/>
      </left>
      <right style="thin">
        <color auto="1"/>
      </right>
      <top style="thin">
        <color indexed="64"/>
      </top>
      <bottom style="hair">
        <color auto="1"/>
      </bottom>
      <diagonal/>
    </border>
    <border>
      <left style="thin">
        <color auto="1"/>
      </left>
      <right style="hair">
        <color auto="1"/>
      </right>
      <top style="thin">
        <color indexed="64"/>
      </top>
      <bottom style="hair">
        <color auto="1"/>
      </bottom>
      <diagonal/>
    </border>
    <border>
      <left/>
      <right style="medium">
        <color indexed="64"/>
      </right>
      <top style="medium">
        <color indexed="64"/>
      </top>
      <bottom style="medium">
        <color indexed="64"/>
      </bottom>
      <diagonal/>
    </border>
  </borders>
  <cellStyleXfs count="4">
    <xf numFmtId="0" fontId="0" fillId="0" borderId="0">
      <alignment vertical="center"/>
    </xf>
    <xf numFmtId="9" fontId="7" fillId="0" borderId="0" applyFont="0" applyFill="0" applyBorder="0" applyAlignment="0" applyProtection="0">
      <alignment vertical="center"/>
    </xf>
    <xf numFmtId="38" fontId="7" fillId="0" borderId="0" applyFont="0" applyFill="0" applyBorder="0" applyAlignment="0" applyProtection="0">
      <alignment vertical="center"/>
    </xf>
    <xf numFmtId="0" fontId="17" fillId="0" borderId="0" applyNumberFormat="0" applyFill="0" applyBorder="0" applyAlignment="0" applyProtection="0">
      <alignment vertical="center"/>
    </xf>
  </cellStyleXfs>
  <cellXfs count="215">
    <xf numFmtId="0" fontId="0" fillId="0" borderId="0" xfId="0">
      <alignment vertical="center"/>
    </xf>
    <xf numFmtId="0" fontId="2" fillId="0" borderId="0" xfId="0" applyFont="1">
      <alignment vertical="center"/>
    </xf>
    <xf numFmtId="0" fontId="2" fillId="0" borderId="0" xfId="0" applyFont="1" applyAlignment="1">
      <alignment vertical="center" wrapText="1"/>
    </xf>
    <xf numFmtId="0" fontId="2" fillId="0" borderId="0" xfId="0" applyFont="1" applyAlignment="1">
      <alignment horizontal="right" vertical="center"/>
    </xf>
    <xf numFmtId="0" fontId="2" fillId="0" borderId="0" xfId="0" applyFont="1" applyAlignment="1">
      <alignment horizontal="left" vertical="center" indent="1"/>
    </xf>
    <xf numFmtId="0" fontId="2" fillId="0" borderId="2" xfId="0" applyFont="1" applyBorder="1" applyAlignment="1">
      <alignment horizontal="right" vertical="center"/>
    </xf>
    <xf numFmtId="0" fontId="2" fillId="0" borderId="0" xfId="0" applyFont="1" applyAlignment="1">
      <alignment horizontal="left" vertical="center"/>
    </xf>
    <xf numFmtId="0" fontId="2" fillId="2" borderId="2" xfId="0" applyFont="1" applyFill="1" applyBorder="1" applyAlignment="1">
      <alignment horizontal="right" vertical="center"/>
    </xf>
    <xf numFmtId="0" fontId="3" fillId="0" borderId="0" xfId="0" applyFont="1">
      <alignment vertical="center"/>
    </xf>
    <xf numFmtId="0" fontId="4" fillId="0" borderId="0" xfId="0" applyFont="1">
      <alignment vertical="center"/>
    </xf>
    <xf numFmtId="0" fontId="5" fillId="0" borderId="0" xfId="0" applyFont="1">
      <alignment vertical="center"/>
    </xf>
    <xf numFmtId="0" fontId="6" fillId="0" borderId="0" xfId="0" applyFont="1">
      <alignment vertical="center"/>
    </xf>
    <xf numFmtId="0" fontId="0" fillId="0" borderId="0" xfId="0" applyAlignment="1">
      <alignment vertical="center" wrapText="1"/>
    </xf>
    <xf numFmtId="0" fontId="3" fillId="3" borderId="9" xfId="0" applyFont="1" applyFill="1" applyBorder="1" applyAlignment="1">
      <alignment vertical="center" wrapText="1"/>
    </xf>
    <xf numFmtId="0" fontId="0" fillId="0" borderId="6" xfId="0" applyBorder="1" applyAlignment="1">
      <alignment vertical="center" wrapText="1"/>
    </xf>
    <xf numFmtId="0" fontId="0" fillId="0" borderId="10" xfId="0" applyBorder="1" applyAlignment="1">
      <alignment vertical="center" wrapText="1"/>
    </xf>
    <xf numFmtId="0" fontId="0" fillId="0" borderId="11" xfId="0" applyBorder="1" applyAlignment="1">
      <alignment vertical="center" wrapText="1"/>
    </xf>
    <xf numFmtId="0" fontId="0" fillId="0" borderId="12" xfId="0" applyBorder="1" applyAlignment="1">
      <alignment vertical="center" wrapText="1"/>
    </xf>
    <xf numFmtId="0" fontId="3" fillId="3" borderId="6" xfId="0" applyFont="1" applyFill="1" applyBorder="1" applyAlignment="1">
      <alignment vertical="center" wrapText="1"/>
    </xf>
    <xf numFmtId="0" fontId="0" fillId="0" borderId="7" xfId="0" applyBorder="1" applyAlignment="1">
      <alignment vertical="center" wrapText="1"/>
    </xf>
    <xf numFmtId="0" fontId="0" fillId="0" borderId="13" xfId="0" applyBorder="1" applyAlignment="1">
      <alignment vertical="center" wrapText="1"/>
    </xf>
    <xf numFmtId="0" fontId="3" fillId="0" borderId="6" xfId="0" applyFont="1" applyBorder="1" applyAlignment="1">
      <alignment vertical="center" wrapText="1"/>
    </xf>
    <xf numFmtId="0" fontId="3" fillId="0" borderId="11" xfId="0" applyFont="1" applyBorder="1" applyAlignment="1">
      <alignment vertical="center" wrapText="1"/>
    </xf>
    <xf numFmtId="0" fontId="2" fillId="0" borderId="14" xfId="0" applyFont="1" applyBorder="1">
      <alignment vertical="center"/>
    </xf>
    <xf numFmtId="38" fontId="2" fillId="2" borderId="3" xfId="2" applyFont="1" applyFill="1" applyBorder="1">
      <alignment vertical="center"/>
    </xf>
    <xf numFmtId="38" fontId="2" fillId="2" borderId="1" xfId="2" applyFont="1" applyFill="1" applyBorder="1">
      <alignment vertical="center"/>
    </xf>
    <xf numFmtId="38" fontId="2" fillId="2" borderId="17" xfId="2" applyFont="1" applyFill="1" applyBorder="1">
      <alignment vertical="center"/>
    </xf>
    <xf numFmtId="0" fontId="0" fillId="0" borderId="19" xfId="0" applyBorder="1">
      <alignment vertical="center"/>
    </xf>
    <xf numFmtId="0" fontId="0" fillId="0" borderId="16" xfId="0" applyBorder="1">
      <alignment vertical="center"/>
    </xf>
    <xf numFmtId="0" fontId="0" fillId="0" borderId="18" xfId="0" applyBorder="1" applyAlignment="1">
      <alignment horizontal="center" vertical="center"/>
    </xf>
    <xf numFmtId="0" fontId="0" fillId="0" borderId="3" xfId="0" applyBorder="1" applyAlignment="1">
      <alignment horizontal="center" vertical="center"/>
    </xf>
    <xf numFmtId="0" fontId="0" fillId="0" borderId="15" xfId="0" applyBorder="1" applyAlignment="1">
      <alignment horizontal="center" vertical="center"/>
    </xf>
    <xf numFmtId="0" fontId="0" fillId="0" borderId="1" xfId="0" applyBorder="1" applyAlignment="1">
      <alignment horizontal="center" vertical="center"/>
    </xf>
    <xf numFmtId="0" fontId="9" fillId="0" borderId="0" xfId="0" applyFont="1">
      <alignment vertical="center"/>
    </xf>
    <xf numFmtId="0" fontId="9" fillId="0" borderId="1" xfId="0" applyFont="1" applyBorder="1" applyAlignment="1">
      <alignment horizontal="left" vertical="center" wrapText="1"/>
    </xf>
    <xf numFmtId="10" fontId="9" fillId="0" borderId="1" xfId="0" applyNumberFormat="1" applyFont="1" applyBorder="1" applyAlignment="1">
      <alignment horizontal="left" vertical="center" wrapText="1"/>
    </xf>
    <xf numFmtId="38" fontId="2" fillId="2" borderId="16" xfId="2" applyFont="1" applyFill="1" applyBorder="1">
      <alignment vertical="center"/>
    </xf>
    <xf numFmtId="0" fontId="2" fillId="0" borderId="21" xfId="0" applyFont="1" applyBorder="1">
      <alignment vertical="center"/>
    </xf>
    <xf numFmtId="0" fontId="10" fillId="0" borderId="0" xfId="0" applyFont="1">
      <alignment vertical="center"/>
    </xf>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1" xfId="0" applyFont="1" applyBorder="1" applyAlignment="1">
      <alignment horizontal="left" vertical="center" wrapText="1"/>
    </xf>
    <xf numFmtId="0" fontId="2" fillId="2" borderId="2" xfId="0" applyFont="1" applyFill="1" applyBorder="1" applyAlignment="1">
      <alignment horizontal="left" vertical="center"/>
    </xf>
    <xf numFmtId="0" fontId="2" fillId="2" borderId="1" xfId="0" applyFont="1" applyFill="1" applyBorder="1" applyAlignment="1">
      <alignment horizontal="left" vertical="center"/>
    </xf>
    <xf numFmtId="0" fontId="2" fillId="2" borderId="1" xfId="0" applyFont="1" applyFill="1" applyBorder="1" applyAlignment="1">
      <alignment horizontal="left" vertical="center" wrapText="1"/>
    </xf>
    <xf numFmtId="0" fontId="2" fillId="0" borderId="1" xfId="0" applyFont="1" applyBorder="1" applyAlignment="1">
      <alignment horizontal="left" vertical="center" indent="1"/>
    </xf>
    <xf numFmtId="0" fontId="2" fillId="0" borderId="14" xfId="0" applyFont="1" applyBorder="1" applyAlignment="1">
      <alignment horizontal="left" vertical="center" indent="1"/>
    </xf>
    <xf numFmtId="0" fontId="2" fillId="0" borderId="14" xfId="0" applyFont="1" applyBorder="1" applyAlignment="1">
      <alignment horizontal="left" vertical="center"/>
    </xf>
    <xf numFmtId="0" fontId="3" fillId="0" borderId="0" xfId="0" applyFont="1" applyAlignment="1">
      <alignment horizontal="center" vertical="center"/>
    </xf>
    <xf numFmtId="0" fontId="2" fillId="0" borderId="1" xfId="0" applyFont="1" applyBorder="1">
      <alignment vertical="center"/>
    </xf>
    <xf numFmtId="0" fontId="4" fillId="0" borderId="1" xfId="0" applyFont="1" applyBorder="1">
      <alignment vertical="center"/>
    </xf>
    <xf numFmtId="0" fontId="12" fillId="0" borderId="1" xfId="0" applyFont="1" applyBorder="1">
      <alignment vertical="center"/>
    </xf>
    <xf numFmtId="0" fontId="0" fillId="0" borderId="1" xfId="0" applyBorder="1" applyAlignment="1">
      <alignment horizontal="left" vertical="center"/>
    </xf>
    <xf numFmtId="0" fontId="3" fillId="0" borderId="0" xfId="0" applyFont="1" applyAlignment="1">
      <alignment horizontal="right" vertical="center"/>
    </xf>
    <xf numFmtId="0" fontId="0" fillId="2" borderId="3" xfId="0" applyFill="1" applyBorder="1" applyAlignment="1">
      <alignment horizontal="center" vertical="center"/>
    </xf>
    <xf numFmtId="0" fontId="0" fillId="2" borderId="1" xfId="0" applyFill="1" applyBorder="1" applyAlignment="1">
      <alignment horizontal="center" vertical="center"/>
    </xf>
    <xf numFmtId="0" fontId="0" fillId="2" borderId="16" xfId="0" applyFill="1" applyBorder="1" applyAlignment="1">
      <alignment vertical="center" wrapText="1"/>
    </xf>
    <xf numFmtId="0" fontId="0" fillId="2" borderId="16" xfId="0" applyFill="1" applyBorder="1">
      <alignment vertical="center"/>
    </xf>
    <xf numFmtId="0" fontId="9" fillId="2" borderId="1" xfId="0" applyFont="1" applyFill="1" applyBorder="1" applyAlignment="1">
      <alignment horizontal="left" vertical="center" wrapText="1"/>
    </xf>
    <xf numFmtId="10" fontId="9" fillId="2" borderId="1" xfId="0" applyNumberFormat="1" applyFont="1" applyFill="1" applyBorder="1" applyAlignment="1">
      <alignment horizontal="left" vertical="center" wrapText="1"/>
    </xf>
    <xf numFmtId="0" fontId="4" fillId="2" borderId="1" xfId="0" applyFont="1" applyFill="1" applyBorder="1">
      <alignment vertical="center"/>
    </xf>
    <xf numFmtId="0" fontId="2" fillId="2" borderId="1" xfId="0" applyFont="1" applyFill="1" applyBorder="1">
      <alignment vertical="center"/>
    </xf>
    <xf numFmtId="0" fontId="2" fillId="0" borderId="20" xfId="0" applyFont="1" applyBorder="1">
      <alignment vertical="center"/>
    </xf>
    <xf numFmtId="0" fontId="2" fillId="0" borderId="20" xfId="0" applyFont="1" applyBorder="1" applyAlignment="1">
      <alignment horizontal="right" vertical="center"/>
    </xf>
    <xf numFmtId="0" fontId="3" fillId="0" borderId="1" xfId="0" applyFont="1" applyBorder="1" applyAlignment="1">
      <alignment horizontal="centerContinuous" vertical="center"/>
    </xf>
    <xf numFmtId="0" fontId="2" fillId="0" borderId="0" xfId="0" applyFont="1" applyAlignment="1">
      <alignment horizontal="centerContinuous" vertical="center"/>
    </xf>
    <xf numFmtId="0" fontId="2" fillId="2" borderId="2" xfId="0" applyFont="1" applyFill="1" applyBorder="1" applyAlignment="1">
      <alignment vertical="center" wrapText="1"/>
    </xf>
    <xf numFmtId="0" fontId="2" fillId="2" borderId="20" xfId="0" applyFont="1" applyFill="1" applyBorder="1" applyAlignment="1">
      <alignment horizontal="right" vertical="center"/>
    </xf>
    <xf numFmtId="0" fontId="2" fillId="2" borderId="20" xfId="0" applyFont="1" applyFill="1" applyBorder="1" applyAlignment="1">
      <alignment vertical="center" wrapText="1"/>
    </xf>
    <xf numFmtId="0" fontId="2" fillId="2" borderId="4" xfId="0" applyFont="1" applyFill="1" applyBorder="1">
      <alignment vertical="center"/>
    </xf>
    <xf numFmtId="0" fontId="2" fillId="0" borderId="20" xfId="0" applyFont="1" applyBorder="1" applyAlignment="1">
      <alignment horizontal="left" vertical="center"/>
    </xf>
    <xf numFmtId="0" fontId="13" fillId="0" borderId="0" xfId="0" applyFont="1">
      <alignment vertical="center"/>
    </xf>
    <xf numFmtId="0" fontId="2" fillId="0" borderId="3" xfId="0" applyFont="1" applyBorder="1" applyAlignment="1">
      <alignment horizontal="center" vertical="center"/>
    </xf>
    <xf numFmtId="0" fontId="2" fillId="0" borderId="5" xfId="0" applyFont="1" applyBorder="1" applyAlignment="1">
      <alignment horizontal="center" vertical="center"/>
    </xf>
    <xf numFmtId="0" fontId="3" fillId="0" borderId="0" xfId="0" applyFont="1" applyAlignment="1">
      <alignment horizontal="left" indent="1"/>
    </xf>
    <xf numFmtId="0" fontId="3" fillId="0" borderId="14" xfId="0" applyFont="1" applyBorder="1" applyAlignment="1">
      <alignment horizontal="left" indent="1"/>
    </xf>
    <xf numFmtId="10" fontId="2" fillId="0" borderId="0" xfId="1" applyNumberFormat="1" applyFont="1">
      <alignment vertical="center"/>
    </xf>
    <xf numFmtId="10" fontId="2" fillId="2" borderId="1" xfId="1" applyNumberFormat="1" applyFont="1" applyFill="1" applyBorder="1">
      <alignment vertical="center"/>
    </xf>
    <xf numFmtId="10" fontId="2" fillId="2" borderId="16" xfId="1" applyNumberFormat="1" applyFont="1" applyFill="1" applyBorder="1">
      <alignment vertical="center"/>
    </xf>
    <xf numFmtId="0" fontId="14" fillId="2" borderId="1" xfId="0" applyFont="1" applyFill="1" applyBorder="1" applyAlignment="1">
      <alignment horizontal="center" vertical="center" shrinkToFit="1"/>
    </xf>
    <xf numFmtId="0" fontId="15" fillId="0" borderId="0" xfId="0" applyFont="1" applyAlignment="1"/>
    <xf numFmtId="0" fontId="2" fillId="0" borderId="14" xfId="0" applyFont="1" applyBorder="1" applyAlignment="1">
      <alignment horizontal="right" vertical="center"/>
    </xf>
    <xf numFmtId="0" fontId="3" fillId="0" borderId="0" xfId="0" applyFont="1" applyAlignment="1"/>
    <xf numFmtId="0" fontId="0" fillId="0" borderId="14" xfId="0" applyBorder="1" applyAlignment="1">
      <alignment horizontal="left" vertical="center"/>
    </xf>
    <xf numFmtId="0" fontId="0" fillId="0" borderId="8" xfId="0" applyBorder="1" applyAlignment="1">
      <alignment horizontal="center" vertical="center"/>
    </xf>
    <xf numFmtId="0" fontId="2" fillId="0" borderId="15" xfId="0" applyFont="1" applyBorder="1" applyAlignment="1">
      <alignment horizontal="left" vertical="center"/>
    </xf>
    <xf numFmtId="0" fontId="2" fillId="0" borderId="18" xfId="0" applyFont="1" applyBorder="1">
      <alignment vertical="center"/>
    </xf>
    <xf numFmtId="0" fontId="0" fillId="0" borderId="15" xfId="0" applyBorder="1" applyAlignment="1">
      <alignment horizontal="left" vertical="center"/>
    </xf>
    <xf numFmtId="0" fontId="2" fillId="2" borderId="1" xfId="0" applyFont="1" applyFill="1" applyBorder="1" applyAlignment="1">
      <alignment horizontal="center" vertical="center"/>
    </xf>
    <xf numFmtId="0" fontId="16" fillId="0" borderId="0" xfId="0" applyFont="1">
      <alignment vertical="center"/>
    </xf>
    <xf numFmtId="0" fontId="0" fillId="0" borderId="4" xfId="0" applyBorder="1">
      <alignment vertical="center"/>
    </xf>
    <xf numFmtId="0" fontId="0" fillId="0" borderId="1" xfId="0" applyBorder="1">
      <alignment vertical="center"/>
    </xf>
    <xf numFmtId="0" fontId="0" fillId="0" borderId="27" xfId="0" applyBorder="1">
      <alignment vertical="center"/>
    </xf>
    <xf numFmtId="0" fontId="0" fillId="0" borderId="1" xfId="0" applyBorder="1" applyAlignment="1">
      <alignment vertical="center" wrapText="1"/>
    </xf>
    <xf numFmtId="0" fontId="0" fillId="0" borderId="15" xfId="0" applyBorder="1">
      <alignment vertical="center"/>
    </xf>
    <xf numFmtId="178" fontId="3" fillId="2" borderId="1" xfId="0" applyNumberFormat="1" applyFont="1" applyFill="1" applyBorder="1" applyAlignment="1">
      <alignment horizontal="center" vertical="center"/>
    </xf>
    <xf numFmtId="178" fontId="3" fillId="0" borderId="1" xfId="0" applyNumberFormat="1" applyFont="1" applyBorder="1" applyAlignment="1">
      <alignment horizontal="center" vertical="center"/>
    </xf>
    <xf numFmtId="176" fontId="3" fillId="2" borderId="4" xfId="0" applyNumberFormat="1" applyFont="1" applyFill="1" applyBorder="1" applyAlignment="1">
      <alignment horizontal="center" vertical="center"/>
    </xf>
    <xf numFmtId="0" fontId="17" fillId="0" borderId="0" xfId="3">
      <alignment vertical="center"/>
    </xf>
    <xf numFmtId="0" fontId="3" fillId="0" borderId="0" xfId="0" applyFont="1" applyAlignment="1">
      <alignment horizontal="left" vertical="center" indent="1"/>
    </xf>
    <xf numFmtId="0" fontId="4" fillId="0" borderId="20" xfId="0" applyFont="1" applyBorder="1" applyAlignment="1">
      <alignment horizontal="left" vertical="center"/>
    </xf>
    <xf numFmtId="0" fontId="4" fillId="0" borderId="0" xfId="0" applyFont="1" applyAlignment="1">
      <alignment horizontal="left" vertical="center"/>
    </xf>
    <xf numFmtId="0" fontId="18" fillId="0" borderId="0" xfId="0" applyFont="1">
      <alignment vertical="center"/>
    </xf>
    <xf numFmtId="0" fontId="19" fillId="0" borderId="0" xfId="0" applyFont="1">
      <alignment vertical="center"/>
    </xf>
    <xf numFmtId="0" fontId="2" fillId="0" borderId="0" xfId="0" applyFont="1" applyAlignment="1"/>
    <xf numFmtId="38" fontId="2" fillId="2" borderId="3" xfId="2" applyFont="1" applyFill="1" applyBorder="1" applyProtection="1">
      <alignment vertical="center"/>
    </xf>
    <xf numFmtId="38" fontId="2" fillId="2" borderId="1" xfId="2" applyFont="1" applyFill="1" applyBorder="1" applyProtection="1">
      <alignment vertical="center"/>
    </xf>
    <xf numFmtId="38" fontId="2" fillId="2" borderId="16" xfId="2" applyFont="1" applyFill="1" applyBorder="1" applyProtection="1">
      <alignment vertical="center"/>
    </xf>
    <xf numFmtId="0" fontId="18" fillId="0" borderId="20" xfId="0" applyFont="1" applyBorder="1">
      <alignment vertical="center"/>
    </xf>
    <xf numFmtId="0" fontId="20" fillId="0" borderId="0" xfId="0" applyFont="1">
      <alignment vertical="center"/>
    </xf>
    <xf numFmtId="0" fontId="3" fillId="2" borderId="4" xfId="0" applyFont="1" applyFill="1" applyBorder="1" applyAlignment="1">
      <alignment horizontal="left" vertical="center" indent="1"/>
    </xf>
    <xf numFmtId="0" fontId="3" fillId="2" borderId="22" xfId="0" applyFont="1" applyFill="1" applyBorder="1" applyAlignment="1">
      <alignment horizontal="centerContinuous" vertical="center" wrapText="1"/>
    </xf>
    <xf numFmtId="0" fontId="3" fillId="2" borderId="3" xfId="0" applyFont="1" applyFill="1" applyBorder="1" applyAlignment="1">
      <alignment horizontal="centerContinuous" vertical="center" wrapText="1"/>
    </xf>
    <xf numFmtId="0" fontId="3" fillId="2" borderId="4" xfId="0" applyFont="1" applyFill="1" applyBorder="1" applyAlignment="1">
      <alignment vertical="center" wrapText="1"/>
    </xf>
    <xf numFmtId="0" fontId="3" fillId="2" borderId="28" xfId="0" applyFont="1" applyFill="1" applyBorder="1" applyAlignment="1">
      <alignment vertical="center" wrapText="1"/>
    </xf>
    <xf numFmtId="0" fontId="3" fillId="2" borderId="29" xfId="0" applyFont="1" applyFill="1" applyBorder="1" applyAlignment="1">
      <alignment vertical="center" wrapText="1"/>
    </xf>
    <xf numFmtId="0" fontId="2" fillId="0" borderId="4" xfId="0" applyFont="1" applyBorder="1" applyAlignment="1">
      <alignment horizontal="left" vertical="center" indent="1"/>
    </xf>
    <xf numFmtId="0" fontId="4" fillId="0" borderId="1" xfId="0" applyFont="1" applyBorder="1" applyAlignment="1">
      <alignment horizontal="left" vertical="center" indent="1"/>
    </xf>
    <xf numFmtId="38" fontId="2" fillId="0" borderId="1" xfId="2" applyFont="1" applyFill="1" applyBorder="1">
      <alignment vertical="center"/>
    </xf>
    <xf numFmtId="0" fontId="2" fillId="0" borderId="30" xfId="0" applyFont="1" applyBorder="1" applyAlignment="1">
      <alignment vertical="center" wrapText="1"/>
    </xf>
    <xf numFmtId="0" fontId="21" fillId="0" borderId="27" xfId="0" applyFont="1" applyBorder="1" applyAlignment="1">
      <alignment horizontal="left" vertical="center" indent="1"/>
    </xf>
    <xf numFmtId="0" fontId="21" fillId="0" borderId="15" xfId="0" applyFont="1" applyBorder="1" applyAlignment="1">
      <alignment horizontal="left" vertical="center" indent="1"/>
    </xf>
    <xf numFmtId="0" fontId="2" fillId="2" borderId="4" xfId="0" applyFont="1" applyFill="1" applyBorder="1" applyAlignment="1">
      <alignment horizontal="left" vertical="center" indent="1"/>
    </xf>
    <xf numFmtId="0" fontId="4" fillId="2" borderId="1" xfId="0" applyFont="1" applyFill="1" applyBorder="1" applyAlignment="1">
      <alignment horizontal="left" vertical="center" indent="1"/>
    </xf>
    <xf numFmtId="0" fontId="2" fillId="2" borderId="30" xfId="0" applyFont="1" applyFill="1" applyBorder="1" applyAlignment="1">
      <alignment vertical="center" wrapText="1"/>
    </xf>
    <xf numFmtId="38" fontId="2" fillId="2" borderId="31" xfId="2" applyFont="1" applyFill="1" applyBorder="1">
      <alignment vertical="center"/>
    </xf>
    <xf numFmtId="0" fontId="2" fillId="0" borderId="28" xfId="0" applyFont="1" applyBorder="1" applyAlignment="1">
      <alignment vertical="center" wrapText="1"/>
    </xf>
    <xf numFmtId="0" fontId="21" fillId="0" borderId="32" xfId="0" applyFont="1" applyBorder="1" applyAlignment="1">
      <alignment horizontal="left" vertical="center" indent="1"/>
    </xf>
    <xf numFmtId="0" fontId="2" fillId="2" borderId="33" xfId="0" applyFont="1" applyFill="1" applyBorder="1" applyAlignment="1">
      <alignment horizontal="left" vertical="center" indent="1"/>
    </xf>
    <xf numFmtId="0" fontId="2" fillId="2" borderId="28" xfId="0" applyFont="1" applyFill="1" applyBorder="1" applyAlignment="1">
      <alignment vertical="center" wrapText="1"/>
    </xf>
    <xf numFmtId="0" fontId="2" fillId="0" borderId="27" xfId="0" applyFont="1" applyBorder="1" applyAlignment="1">
      <alignment horizontal="left" vertical="center" indent="1"/>
    </xf>
    <xf numFmtId="0" fontId="2" fillId="2" borderId="15" xfId="0" applyFont="1" applyFill="1" applyBorder="1" applyAlignment="1">
      <alignment horizontal="left" vertical="center" indent="1"/>
    </xf>
    <xf numFmtId="38" fontId="2" fillId="2" borderId="34" xfId="2" applyFont="1" applyFill="1" applyBorder="1">
      <alignment vertical="center"/>
    </xf>
    <xf numFmtId="0" fontId="2" fillId="2" borderId="35" xfId="0" applyFont="1" applyFill="1" applyBorder="1" applyAlignment="1">
      <alignment vertical="center" wrapText="1"/>
    </xf>
    <xf numFmtId="38" fontId="2" fillId="2" borderId="36" xfId="2" applyFont="1" applyFill="1" applyBorder="1">
      <alignment vertical="center"/>
    </xf>
    <xf numFmtId="0" fontId="2" fillId="2" borderId="1" xfId="0" applyFont="1" applyFill="1" applyBorder="1" applyAlignment="1">
      <alignment horizontal="left" vertical="center" indent="1"/>
    </xf>
    <xf numFmtId="0" fontId="3" fillId="5" borderId="1" xfId="0" applyFont="1" applyFill="1" applyBorder="1" applyAlignment="1">
      <alignment horizontal="left" vertical="center" indent="1"/>
    </xf>
    <xf numFmtId="0" fontId="22" fillId="5" borderId="1" xfId="0" applyFont="1" applyFill="1" applyBorder="1" applyAlignment="1">
      <alignment horizontal="left" vertical="center" indent="1"/>
    </xf>
    <xf numFmtId="38" fontId="3" fillId="5" borderId="1" xfId="2" applyFont="1" applyFill="1" applyBorder="1">
      <alignment vertical="center"/>
    </xf>
    <xf numFmtId="0" fontId="3" fillId="5" borderId="30" xfId="0" applyFont="1" applyFill="1" applyBorder="1" applyAlignment="1">
      <alignment vertical="center" wrapText="1"/>
    </xf>
    <xf numFmtId="38" fontId="3" fillId="5" borderId="31" xfId="2" applyFont="1" applyFill="1" applyBorder="1">
      <alignment vertical="center"/>
    </xf>
    <xf numFmtId="49" fontId="0" fillId="4" borderId="1" xfId="0" applyNumberFormat="1" applyFill="1" applyBorder="1" applyAlignment="1" applyProtection="1">
      <alignment horizontal="left" vertical="center"/>
      <protection locked="0"/>
    </xf>
    <xf numFmtId="38" fontId="2" fillId="4" borderId="1" xfId="2" applyFont="1" applyFill="1" applyBorder="1" applyProtection="1">
      <alignment vertical="center"/>
      <protection locked="0"/>
    </xf>
    <xf numFmtId="0" fontId="2" fillId="4" borderId="30" xfId="0" applyFont="1" applyFill="1" applyBorder="1" applyAlignment="1" applyProtection="1">
      <alignment vertical="center" wrapText="1"/>
      <protection locked="0"/>
    </xf>
    <xf numFmtId="38" fontId="2" fillId="4" borderId="4" xfId="2" applyFont="1" applyFill="1" applyBorder="1" applyProtection="1">
      <alignment vertical="center"/>
      <protection locked="0"/>
    </xf>
    <xf numFmtId="0" fontId="2" fillId="4" borderId="28" xfId="0" applyFont="1" applyFill="1" applyBorder="1" applyAlignment="1" applyProtection="1">
      <alignment vertical="center" wrapText="1"/>
      <protection locked="0"/>
    </xf>
    <xf numFmtId="38" fontId="2" fillId="4" borderId="31" xfId="2" applyFont="1" applyFill="1" applyBorder="1" applyProtection="1">
      <alignment vertical="center"/>
      <protection locked="0"/>
    </xf>
    <xf numFmtId="38" fontId="2" fillId="4" borderId="29" xfId="2" applyFont="1" applyFill="1" applyBorder="1" applyProtection="1">
      <alignment vertical="center"/>
      <protection locked="0"/>
    </xf>
    <xf numFmtId="38" fontId="2" fillId="0" borderId="0" xfId="0" applyNumberFormat="1" applyFont="1">
      <alignment vertical="center"/>
    </xf>
    <xf numFmtId="0" fontId="24" fillId="0" borderId="0" xfId="0" applyFont="1">
      <alignment vertical="center"/>
    </xf>
    <xf numFmtId="0" fontId="17" fillId="0" borderId="0" xfId="3" applyBorder="1" applyAlignment="1">
      <alignment horizontal="left" vertical="center" indent="1"/>
    </xf>
    <xf numFmtId="38" fontId="3" fillId="0" borderId="1" xfId="2" applyFont="1" applyFill="1" applyBorder="1">
      <alignment vertical="center"/>
    </xf>
    <xf numFmtId="0" fontId="3" fillId="0" borderId="30" xfId="0" applyFont="1" applyBorder="1" applyAlignment="1">
      <alignment vertical="center" wrapText="1"/>
    </xf>
    <xf numFmtId="0" fontId="4" fillId="0" borderId="19" xfId="0" applyFont="1" applyBorder="1" applyAlignment="1">
      <alignment horizontal="left" vertical="center" indent="1"/>
    </xf>
    <xf numFmtId="0" fontId="3" fillId="0" borderId="2" xfId="0" applyFont="1" applyBorder="1" applyAlignment="1">
      <alignment horizontal="left" vertical="center" indent="1"/>
    </xf>
    <xf numFmtId="0" fontId="22" fillId="0" borderId="3" xfId="0" applyFont="1" applyBorder="1" applyAlignment="1">
      <alignment horizontal="left" vertical="center" indent="1"/>
    </xf>
    <xf numFmtId="0" fontId="18" fillId="0" borderId="0" xfId="0" applyFont="1" applyAlignment="1">
      <alignment horizontal="left" vertical="center" indent="1"/>
    </xf>
    <xf numFmtId="0" fontId="4" fillId="2" borderId="15" xfId="0" applyFont="1" applyFill="1" applyBorder="1" applyAlignment="1">
      <alignment horizontal="left" vertical="center" indent="1"/>
    </xf>
    <xf numFmtId="0" fontId="4" fillId="2" borderId="33" xfId="0" applyFont="1" applyFill="1" applyBorder="1" applyAlignment="1">
      <alignment horizontal="left" vertical="center" indent="1"/>
    </xf>
    <xf numFmtId="0" fontId="3" fillId="2" borderId="1" xfId="0" applyFont="1" applyFill="1" applyBorder="1" applyAlignment="1">
      <alignment horizontal="center" vertical="center" shrinkToFit="1"/>
    </xf>
    <xf numFmtId="0" fontId="2" fillId="0" borderId="2" xfId="0" applyFont="1" applyBorder="1" applyAlignment="1">
      <alignment horizontal="left" vertical="center" indent="1"/>
    </xf>
    <xf numFmtId="0" fontId="2" fillId="0" borderId="2" xfId="0" applyFont="1" applyBorder="1" applyAlignment="1">
      <alignment horizontal="left" vertical="center" indent="2"/>
    </xf>
    <xf numFmtId="0" fontId="2" fillId="2" borderId="2" xfId="0" applyFont="1" applyFill="1" applyBorder="1" applyAlignment="1">
      <alignment horizontal="right" vertical="center" wrapText="1"/>
    </xf>
    <xf numFmtId="0" fontId="4" fillId="0" borderId="20" xfId="0" applyFont="1" applyBorder="1">
      <alignment vertical="center"/>
    </xf>
    <xf numFmtId="0" fontId="4" fillId="2" borderId="2" xfId="0" applyFont="1" applyFill="1" applyBorder="1" applyAlignment="1">
      <alignment horizontal="left" vertical="center"/>
    </xf>
    <xf numFmtId="0" fontId="4" fillId="0" borderId="2" xfId="0" applyFont="1" applyBorder="1" applyAlignment="1">
      <alignment horizontal="left" vertical="center"/>
    </xf>
    <xf numFmtId="0" fontId="14" fillId="0" borderId="0" xfId="0" applyFont="1" applyAlignment="1"/>
    <xf numFmtId="10" fontId="14" fillId="2" borderId="1" xfId="1" applyNumberFormat="1" applyFont="1" applyFill="1" applyBorder="1" applyAlignment="1">
      <alignment horizontal="center" vertical="center"/>
    </xf>
    <xf numFmtId="0" fontId="15" fillId="0" borderId="18" xfId="0" applyFont="1" applyBorder="1" applyAlignment="1">
      <alignment horizontal="right" vertical="center"/>
    </xf>
    <xf numFmtId="177" fontId="25" fillId="0" borderId="0" xfId="0" applyNumberFormat="1" applyFont="1" applyAlignment="1">
      <alignment horizontal="left" vertical="center"/>
    </xf>
    <xf numFmtId="10" fontId="25" fillId="0" borderId="0" xfId="1" applyNumberFormat="1" applyFont="1">
      <alignment vertical="center"/>
    </xf>
    <xf numFmtId="0" fontId="3" fillId="0" borderId="4" xfId="0" applyFont="1" applyBorder="1" applyAlignment="1">
      <alignment horizontal="centerContinuous" vertical="center"/>
    </xf>
    <xf numFmtId="0" fontId="2" fillId="0" borderId="4" xfId="0" applyFont="1" applyBorder="1" applyAlignment="1">
      <alignment horizontal="centerContinuous" vertical="center"/>
    </xf>
    <xf numFmtId="0" fontId="2" fillId="0" borderId="28" xfId="0" applyFont="1" applyBorder="1" applyAlignment="1">
      <alignment horizontal="centerContinuous" vertical="center"/>
    </xf>
    <xf numFmtId="0" fontId="3" fillId="0" borderId="29" xfId="0" applyFont="1" applyBorder="1" applyAlignment="1">
      <alignment horizontal="centerContinuous" vertical="center"/>
    </xf>
    <xf numFmtId="0" fontId="0" fillId="0" borderId="2" xfId="0" applyBorder="1">
      <alignment vertical="center"/>
    </xf>
    <xf numFmtId="0" fontId="0" fillId="0" borderId="3" xfId="0" applyBorder="1">
      <alignment vertical="center"/>
    </xf>
    <xf numFmtId="0" fontId="19" fillId="0" borderId="16" xfId="0" applyFont="1" applyBorder="1">
      <alignment vertical="center"/>
    </xf>
    <xf numFmtId="0" fontId="18" fillId="0" borderId="0" xfId="0" applyFont="1" applyAlignment="1">
      <alignment horizontal="left" indent="1"/>
    </xf>
    <xf numFmtId="0" fontId="0" fillId="0" borderId="18" xfId="0" applyBorder="1">
      <alignment vertical="center"/>
    </xf>
    <xf numFmtId="0" fontId="0" fillId="2" borderId="1" xfId="0" applyFill="1" applyBorder="1" applyAlignment="1">
      <alignment horizontal="left" vertical="center"/>
    </xf>
    <xf numFmtId="0" fontId="2" fillId="2" borderId="23" xfId="0" applyFont="1" applyFill="1" applyBorder="1" applyAlignment="1">
      <alignment horizontal="right" vertical="center"/>
    </xf>
    <xf numFmtId="0" fontId="2" fillId="2" borderId="24" xfId="0" applyFont="1" applyFill="1" applyBorder="1" applyAlignment="1">
      <alignment horizontal="left" vertical="center"/>
    </xf>
    <xf numFmtId="0" fontId="2" fillId="2" borderId="25" xfId="0" applyFont="1" applyFill="1" applyBorder="1" applyAlignment="1">
      <alignment horizontal="left" vertical="center"/>
    </xf>
    <xf numFmtId="0" fontId="3" fillId="2" borderId="26" xfId="0" applyFont="1" applyFill="1" applyBorder="1">
      <alignment vertical="center"/>
    </xf>
    <xf numFmtId="10" fontId="14" fillId="2" borderId="16" xfId="1" applyNumberFormat="1" applyFont="1" applyFill="1" applyBorder="1" applyAlignment="1">
      <alignment horizontal="center" vertical="center"/>
    </xf>
    <xf numFmtId="0" fontId="14" fillId="2" borderId="1" xfId="0" applyFont="1" applyFill="1" applyBorder="1" applyAlignment="1">
      <alignment horizontal="center" vertical="center"/>
    </xf>
    <xf numFmtId="0" fontId="3" fillId="2" borderId="1" xfId="0" applyFont="1" applyFill="1" applyBorder="1" applyAlignment="1">
      <alignment horizontal="centerContinuous" vertical="center"/>
    </xf>
    <xf numFmtId="180" fontId="3" fillId="2" borderId="1" xfId="0" applyNumberFormat="1" applyFont="1" applyFill="1" applyBorder="1" applyAlignment="1">
      <alignment horizontal="center" vertical="center" shrinkToFit="1"/>
    </xf>
    <xf numFmtId="0" fontId="19" fillId="0" borderId="23" xfId="0" applyFont="1" applyBorder="1">
      <alignment vertical="center"/>
    </xf>
    <xf numFmtId="0" fontId="26" fillId="0" borderId="0" xfId="0" applyFont="1">
      <alignment vertical="center"/>
    </xf>
    <xf numFmtId="0" fontId="2" fillId="0" borderId="24" xfId="0" applyFont="1" applyBorder="1">
      <alignment vertical="center"/>
    </xf>
    <xf numFmtId="0" fontId="2" fillId="0" borderId="37" xfId="0" applyFont="1" applyBorder="1">
      <alignment vertical="center"/>
    </xf>
    <xf numFmtId="177" fontId="0" fillId="4" borderId="1" xfId="0" applyNumberFormat="1" applyFill="1" applyBorder="1" applyAlignment="1" applyProtection="1">
      <alignment horizontal="left" vertical="center"/>
      <protection locked="0"/>
    </xf>
    <xf numFmtId="179" fontId="2" fillId="4" borderId="1" xfId="0" applyNumberFormat="1" applyFont="1" applyFill="1" applyBorder="1" applyAlignment="1" applyProtection="1">
      <alignment horizontal="left" vertical="center"/>
      <protection locked="0"/>
    </xf>
    <xf numFmtId="38" fontId="2" fillId="4" borderId="3" xfId="2" applyFont="1" applyFill="1" applyBorder="1" applyProtection="1">
      <alignment vertical="center"/>
      <protection locked="0"/>
    </xf>
    <xf numFmtId="38" fontId="2" fillId="4" borderId="16" xfId="2" applyFont="1" applyFill="1" applyBorder="1" applyProtection="1">
      <alignment vertical="center"/>
      <protection locked="0"/>
    </xf>
    <xf numFmtId="0" fontId="2" fillId="4" borderId="3" xfId="2" applyNumberFormat="1" applyFont="1" applyFill="1" applyBorder="1" applyProtection="1">
      <alignment vertical="center"/>
      <protection locked="0"/>
    </xf>
    <xf numFmtId="0" fontId="2" fillId="4" borderId="3" xfId="0" applyFont="1" applyFill="1" applyBorder="1" applyProtection="1">
      <alignment vertical="center"/>
      <protection locked="0"/>
    </xf>
    <xf numFmtId="0" fontId="2" fillId="4" borderId="1" xfId="0" applyFont="1" applyFill="1" applyBorder="1" applyAlignment="1" applyProtection="1">
      <alignment horizontal="left" vertical="center"/>
      <protection locked="0"/>
    </xf>
    <xf numFmtId="10" fontId="2" fillId="4" borderId="3" xfId="1" applyNumberFormat="1" applyFont="1" applyFill="1" applyBorder="1" applyProtection="1">
      <alignment vertical="center"/>
      <protection locked="0"/>
    </xf>
    <xf numFmtId="0" fontId="2" fillId="4" borderId="8" xfId="0" applyFont="1" applyFill="1" applyBorder="1" applyProtection="1">
      <alignment vertical="center"/>
      <protection locked="0"/>
    </xf>
    <xf numFmtId="0" fontId="2" fillId="4" borderId="1" xfId="0" applyFont="1" applyFill="1" applyBorder="1" applyProtection="1">
      <alignment vertical="center"/>
      <protection locked="0"/>
    </xf>
    <xf numFmtId="0" fontId="0" fillId="4" borderId="15" xfId="0" applyFill="1" applyBorder="1" applyAlignment="1" applyProtection="1">
      <alignment horizontal="left" vertical="center"/>
      <protection locked="0"/>
    </xf>
    <xf numFmtId="0" fontId="0" fillId="4" borderId="1" xfId="0" applyFill="1" applyBorder="1" applyAlignment="1" applyProtection="1">
      <alignment horizontal="left" vertical="center"/>
      <protection locked="0"/>
    </xf>
    <xf numFmtId="38" fontId="2" fillId="4" borderId="18" xfId="2" applyFont="1" applyFill="1" applyBorder="1" applyProtection="1">
      <alignment vertical="center"/>
      <protection locked="0"/>
    </xf>
    <xf numFmtId="177" fontId="0" fillId="2" borderId="1" xfId="0" applyNumberFormat="1" applyFill="1" applyBorder="1" applyAlignment="1">
      <alignment horizontal="left" vertical="center"/>
    </xf>
    <xf numFmtId="0" fontId="2" fillId="0" borderId="22" xfId="0" applyFont="1" applyBorder="1" applyAlignment="1">
      <alignment vertical="center" wrapText="1"/>
    </xf>
    <xf numFmtId="0" fontId="0" fillId="0" borderId="20" xfId="0" applyBorder="1" applyAlignment="1">
      <alignment vertical="center"/>
    </xf>
    <xf numFmtId="0" fontId="0" fillId="0" borderId="3" xfId="0" applyBorder="1" applyAlignment="1">
      <alignment vertical="center"/>
    </xf>
    <xf numFmtId="10" fontId="14" fillId="2" borderId="4" xfId="1" applyNumberFormat="1" applyFont="1" applyFill="1" applyBorder="1" applyAlignment="1">
      <alignment horizontal="center" vertical="center"/>
    </xf>
    <xf numFmtId="10" fontId="14" fillId="2" borderId="15" xfId="1" applyNumberFormat="1" applyFont="1" applyFill="1" applyBorder="1" applyAlignment="1">
      <alignment horizontal="center" vertical="center"/>
    </xf>
    <xf numFmtId="0" fontId="0" fillId="0" borderId="6" xfId="0" applyBorder="1" applyAlignment="1">
      <alignment vertical="center" wrapText="1"/>
    </xf>
    <xf numFmtId="0" fontId="0" fillId="0" borderId="11" xfId="0" applyBorder="1" applyAlignment="1">
      <alignment vertical="center" wrapText="1"/>
    </xf>
    <xf numFmtId="0" fontId="0" fillId="0" borderId="10" xfId="0" applyBorder="1" applyAlignment="1">
      <alignment vertical="center" wrapText="1"/>
    </xf>
  </cellXfs>
  <cellStyles count="4">
    <cellStyle name="パーセント" xfId="1" builtinId="5"/>
    <cellStyle name="ハイパーリンク" xfId="3" builtinId="8"/>
    <cellStyle name="桁区切り" xfId="2" builtinId="6"/>
    <cellStyle name="標準" xfId="0" builtinId="0"/>
  </cellStyles>
  <dxfs count="116">
    <dxf>
      <fill>
        <patternFill>
          <bgColor theme="1" tint="0.499984740745262"/>
        </patternFill>
      </fill>
    </dxf>
    <dxf>
      <fill>
        <patternFill>
          <bgColor theme="1" tint="0.499984740745262"/>
        </patternFill>
      </fill>
    </dxf>
    <dxf>
      <fill>
        <patternFill>
          <bgColor theme="1" tint="0.499984740745262"/>
        </patternFill>
      </fill>
    </dxf>
    <dxf>
      <font>
        <strike val="0"/>
        <color auto="1"/>
      </font>
      <fill>
        <patternFill patternType="solid">
          <bgColor rgb="FFFFFF00"/>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rgb="FFFF0000"/>
        </patternFill>
      </fill>
    </dxf>
    <dxf>
      <fill>
        <patternFill>
          <bgColor theme="1" tint="0.499984740745262"/>
        </patternFill>
      </fill>
    </dxf>
    <dxf>
      <fill>
        <patternFill>
          <bgColor theme="1" tint="0.499984740745262"/>
        </patternFill>
      </fill>
    </dxf>
    <dxf>
      <fill>
        <patternFill>
          <bgColor theme="1" tint="0.499984740745262"/>
        </patternFill>
      </fill>
    </dxf>
    <dxf>
      <font>
        <strike val="0"/>
        <color auto="1"/>
      </font>
      <fill>
        <patternFill patternType="solid">
          <bgColor rgb="FFFFFF00"/>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rgb="FFFF0000"/>
        </patternFill>
      </fill>
    </dxf>
    <dxf>
      <fill>
        <patternFill>
          <bgColor theme="1" tint="0.499984740745262"/>
        </patternFill>
      </fill>
    </dxf>
    <dxf>
      <fill>
        <patternFill>
          <bgColor theme="1" tint="0.499984740745262"/>
        </patternFill>
      </fill>
    </dxf>
    <dxf>
      <fill>
        <patternFill>
          <bgColor theme="1" tint="0.499984740745262"/>
        </patternFill>
      </fill>
    </dxf>
    <dxf>
      <font>
        <strike val="0"/>
        <color auto="1"/>
      </font>
      <fill>
        <patternFill patternType="solid">
          <bgColor rgb="FFFFFF00"/>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rgb="FFFF0000"/>
        </patternFill>
      </fill>
    </dxf>
    <dxf>
      <fill>
        <patternFill>
          <bgColor theme="1" tint="0.499984740745262"/>
        </patternFill>
      </fill>
    </dxf>
    <dxf>
      <fill>
        <patternFill>
          <bgColor theme="1" tint="0.499984740745262"/>
        </patternFill>
      </fill>
    </dxf>
    <dxf>
      <fill>
        <patternFill>
          <bgColor theme="1" tint="0.499984740745262"/>
        </patternFill>
      </fill>
    </dxf>
    <dxf>
      <font>
        <strike val="0"/>
        <color auto="1"/>
      </font>
      <fill>
        <patternFill patternType="solid">
          <bgColor rgb="FFFFFF00"/>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rgb="FFFF0000"/>
        </patternFill>
      </fill>
    </dxf>
    <dxf>
      <fill>
        <patternFill>
          <bgColor theme="1" tint="0.499984740745262"/>
        </patternFill>
      </fill>
    </dxf>
    <dxf>
      <fill>
        <patternFill>
          <bgColor theme="1" tint="0.499984740745262"/>
        </patternFill>
      </fill>
    </dxf>
    <dxf>
      <fill>
        <patternFill>
          <bgColor theme="1" tint="0.499984740745262"/>
        </patternFill>
      </fill>
    </dxf>
    <dxf>
      <font>
        <strike val="0"/>
        <color auto="1"/>
      </font>
      <fill>
        <patternFill patternType="solid">
          <bgColor rgb="FFFFFF00"/>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rgb="FFFF0000"/>
        </patternFill>
      </fill>
    </dxf>
    <dxf>
      <fill>
        <patternFill>
          <bgColor theme="1" tint="0.499984740745262"/>
        </patternFill>
      </fill>
    </dxf>
    <dxf>
      <fill>
        <patternFill>
          <bgColor theme="1" tint="0.499984740745262"/>
        </patternFill>
      </fill>
    </dxf>
    <dxf>
      <fill>
        <patternFill>
          <bgColor theme="1" tint="0.499984740745262"/>
        </patternFill>
      </fill>
    </dxf>
    <dxf>
      <font>
        <strike val="0"/>
        <color auto="1"/>
      </font>
      <fill>
        <patternFill patternType="solid">
          <bgColor rgb="FFFFFF00"/>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rgb="FFFF0000"/>
        </patternFill>
      </fill>
    </dxf>
    <dxf>
      <fill>
        <patternFill>
          <bgColor theme="1" tint="0.499984740745262"/>
        </patternFill>
      </fill>
    </dxf>
    <dxf>
      <fill>
        <patternFill>
          <bgColor theme="1" tint="0.499984740745262"/>
        </patternFill>
      </fill>
    </dxf>
    <dxf>
      <fill>
        <patternFill>
          <bgColor theme="1" tint="0.499984740745262"/>
        </patternFill>
      </fill>
    </dxf>
    <dxf>
      <font>
        <strike val="0"/>
        <color auto="1"/>
      </font>
      <fill>
        <patternFill patternType="solid">
          <bgColor rgb="FFFFFF00"/>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rgb="FFFF0000"/>
        </patternFill>
      </fill>
    </dxf>
    <dxf>
      <fill>
        <patternFill>
          <bgColor theme="1" tint="0.499984740745262"/>
        </patternFill>
      </fill>
    </dxf>
    <dxf>
      <fill>
        <patternFill>
          <bgColor theme="1" tint="0.499984740745262"/>
        </patternFill>
      </fill>
    </dxf>
    <dxf>
      <fill>
        <patternFill>
          <bgColor theme="1" tint="0.499984740745262"/>
        </patternFill>
      </fill>
    </dxf>
    <dxf>
      <font>
        <strike val="0"/>
        <color auto="1"/>
      </font>
      <fill>
        <patternFill patternType="solid">
          <bgColor rgb="FFFFFF00"/>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rgb="FFFF0000"/>
        </patternFill>
      </fill>
    </dxf>
    <dxf>
      <fill>
        <patternFill>
          <bgColor theme="1" tint="0.499984740745262"/>
        </patternFill>
      </fill>
    </dxf>
    <dxf>
      <fill>
        <patternFill>
          <bgColor theme="1" tint="0.499984740745262"/>
        </patternFill>
      </fill>
    </dxf>
    <dxf>
      <fill>
        <patternFill>
          <bgColor theme="1" tint="0.499984740745262"/>
        </patternFill>
      </fill>
    </dxf>
    <dxf>
      <font>
        <strike val="0"/>
        <color auto="1"/>
      </font>
      <fill>
        <patternFill patternType="solid">
          <bgColor rgb="FFFFFF00"/>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rgb="FFFF0000"/>
        </patternFill>
      </fill>
    </dxf>
    <dxf>
      <border diagonalUp="0" diagonalDown="0" outline="0">
        <left style="hair">
          <color auto="1"/>
        </left>
        <right/>
        <top style="hair">
          <color indexed="64"/>
        </top>
        <bottom style="hair">
          <color indexed="64"/>
        </bottom>
      </border>
    </dxf>
    <dxf>
      <alignment horizontal="center" vertical="center" textRotation="0" wrapText="0" indent="0" justifyLastLine="0" shrinkToFit="0" readingOrder="0"/>
      <border diagonalUp="0" diagonalDown="0" outline="0">
        <left style="hair">
          <color indexed="64"/>
        </left>
        <right style="hair">
          <color indexed="64"/>
        </right>
        <top style="hair">
          <color indexed="64"/>
        </top>
        <bottom style="hair">
          <color indexed="64"/>
        </bottom>
      </border>
    </dxf>
    <dxf>
      <alignment horizontal="center" vertical="center" textRotation="0" wrapText="0" indent="0" justifyLastLine="0" shrinkToFit="0" readingOrder="0"/>
      <border diagonalUp="0" diagonalDown="0" outline="0">
        <left/>
        <right style="hair">
          <color auto="1"/>
        </right>
        <top style="hair">
          <color indexed="64"/>
        </top>
        <bottom style="hair">
          <color indexed="64"/>
        </bottom>
      </border>
    </dxf>
    <dxf>
      <border>
        <top style="hair">
          <color indexed="64"/>
        </top>
      </border>
    </dxf>
    <dxf>
      <border diagonalUp="0" diagonalDown="0">
        <left style="hair">
          <color indexed="64"/>
        </left>
        <right style="hair">
          <color indexed="64"/>
        </right>
        <top style="hair">
          <color indexed="64"/>
        </top>
        <bottom style="hair">
          <color indexed="64"/>
        </bottom>
      </border>
    </dxf>
    <dxf>
      <border>
        <bottom style="hair">
          <color indexed="64"/>
        </bottom>
      </border>
    </dxf>
    <dxf>
      <border diagonalUp="0" diagonalDown="0">
        <left style="hair">
          <color indexed="64"/>
        </left>
        <right style="hair">
          <color indexed="64"/>
        </right>
        <top/>
        <bottom/>
        <vertical style="hair">
          <color indexed="64"/>
        </vertical>
        <horizontal style="hair">
          <color indexed="64"/>
        </horizontal>
      </border>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ont>
        <strike val="0"/>
        <color auto="1"/>
      </font>
      <fill>
        <patternFill patternType="solid">
          <bgColor rgb="FFFFFF00"/>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rgb="FFFF0000"/>
        </patternFill>
      </fill>
    </dxf>
  </dxfs>
  <tableStyles count="0" defaultTableStyle="TableStyleMedium2" defaultPivotStyle="PivotStyleLight16"/>
  <colors>
    <mruColors>
      <color rgb="FFF2F2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 Id="rId27" Type="http://schemas.openxmlformats.org/officeDocument/2006/relationships/customXml" Target="../customXml/item3.xml"/></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xdr:col>
      <xdr:colOff>280148</xdr:colOff>
      <xdr:row>3</xdr:row>
      <xdr:rowOff>0</xdr:rowOff>
    </xdr:from>
    <xdr:to>
      <xdr:col>2</xdr:col>
      <xdr:colOff>1643117</xdr:colOff>
      <xdr:row>4</xdr:row>
      <xdr:rowOff>14294</xdr:rowOff>
    </xdr:to>
    <xdr:grpSp>
      <xdr:nvGrpSpPr>
        <xdr:cNvPr id="2" name="グループ化 1">
          <a:extLst>
            <a:ext uri="{FF2B5EF4-FFF2-40B4-BE49-F238E27FC236}">
              <a16:creationId xmlns:a16="http://schemas.microsoft.com/office/drawing/2014/main" id="{39050C3A-9B1C-4517-9E8E-AA4D8B688193}"/>
            </a:ext>
          </a:extLst>
        </xdr:cNvPr>
        <xdr:cNvGrpSpPr/>
      </xdr:nvGrpSpPr>
      <xdr:grpSpPr>
        <a:xfrm>
          <a:off x="509869" y="565898"/>
          <a:ext cx="2601219" cy="221602"/>
          <a:chOff x="10186146" y="579822"/>
          <a:chExt cx="2606822" cy="216000"/>
        </a:xfrm>
      </xdr:grpSpPr>
      <xdr:sp macro="" textlink="">
        <xdr:nvSpPr>
          <xdr:cNvPr id="3" name="テキスト ボックス 2">
            <a:extLst>
              <a:ext uri="{FF2B5EF4-FFF2-40B4-BE49-F238E27FC236}">
                <a16:creationId xmlns:a16="http://schemas.microsoft.com/office/drawing/2014/main" id="{C0B3DAC1-22C7-E630-7EF4-EF30B8994B3D}"/>
              </a:ext>
            </a:extLst>
          </xdr:cNvPr>
          <xdr:cNvSpPr txBox="1"/>
        </xdr:nvSpPr>
        <xdr:spPr>
          <a:xfrm>
            <a:off x="10186146" y="579822"/>
            <a:ext cx="792000" cy="216000"/>
          </a:xfrm>
          <a:prstGeom prst="rect">
            <a:avLst/>
          </a:prstGeom>
          <a:solidFill>
            <a:schemeClr val="accent4">
              <a:lumMod val="20000"/>
              <a:lumOff val="80000"/>
            </a:schemeClr>
          </a:solidFill>
          <a:ln w="9525" cmpd="sng">
            <a:solidFill>
              <a:sysClr val="windowText" lastClr="000000"/>
            </a:solidFill>
            <a:prstDash val="sysDot"/>
          </a:ln>
        </xdr:spPr>
        <xdr:style>
          <a:lnRef idx="0">
            <a:scrgbClr r="0" g="0" b="0"/>
          </a:lnRef>
          <a:fillRef idx="0">
            <a:scrgbClr r="0" g="0" b="0"/>
          </a:fillRef>
          <a:effectRef idx="0">
            <a:scrgbClr r="0" g="0" b="0"/>
          </a:effectRef>
          <a:fontRef idx="minor">
            <a:schemeClr val="dk1"/>
          </a:fontRef>
        </xdr:style>
        <xdr:txBody>
          <a:bodyPr vertOverflow="overflow" horzOverflow="overflow" wrap="none" lIns="36000" tIns="0" rIns="36000" bIns="0" rtlCol="0" anchor="ctr"/>
          <a:lstStyle/>
          <a:p>
            <a:pPr algn="ctr"/>
            <a:r>
              <a:rPr kumimoji="1" lang="ja-JP" altLang="en-US" sz="1100">
                <a:solidFill>
                  <a:sysClr val="windowText" lastClr="000000"/>
                </a:solidFill>
              </a:rPr>
              <a:t>（入力項目）</a:t>
            </a:r>
          </a:p>
        </xdr:txBody>
      </xdr:sp>
      <xdr:sp macro="" textlink="">
        <xdr:nvSpPr>
          <xdr:cNvPr id="4" name="テキスト ボックス 3">
            <a:extLst>
              <a:ext uri="{FF2B5EF4-FFF2-40B4-BE49-F238E27FC236}">
                <a16:creationId xmlns:a16="http://schemas.microsoft.com/office/drawing/2014/main" id="{23B976D0-CB18-1C6C-0C65-6780C706F507}"/>
              </a:ext>
            </a:extLst>
          </xdr:cNvPr>
          <xdr:cNvSpPr txBox="1"/>
        </xdr:nvSpPr>
        <xdr:spPr>
          <a:xfrm>
            <a:off x="10992968" y="580804"/>
            <a:ext cx="1800000" cy="2140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lIns="36000" tIns="0" rIns="36000" bIns="0" rtlCol="0" anchor="ctr"/>
          <a:lstStyle/>
          <a:p>
            <a:pPr algn="l"/>
            <a:r>
              <a:rPr kumimoji="1" lang="ja-JP" altLang="en-US" sz="1100" b="1">
                <a:solidFill>
                  <a:schemeClr val="accent1"/>
                </a:solidFill>
              </a:rPr>
              <a:t>を入力してください。</a:t>
            </a:r>
          </a:p>
        </xdr:txBody>
      </xdr:sp>
    </xdr:grpSp>
    <xdr:clientData/>
  </xdr:twoCellAnchor>
</xdr:wsDr>
</file>

<file path=xl/drawings/drawing10.xml><?xml version="1.0" encoding="utf-8"?>
<xdr:wsDr xmlns:xdr="http://schemas.openxmlformats.org/drawingml/2006/spreadsheetDrawing" xmlns:a="http://schemas.openxmlformats.org/drawingml/2006/main">
  <xdr:twoCellAnchor>
    <xdr:from>
      <xdr:col>9</xdr:col>
      <xdr:colOff>22412</xdr:colOff>
      <xdr:row>8</xdr:row>
      <xdr:rowOff>100854</xdr:rowOff>
    </xdr:from>
    <xdr:to>
      <xdr:col>16</xdr:col>
      <xdr:colOff>11206</xdr:colOff>
      <xdr:row>9</xdr:row>
      <xdr:rowOff>151148</xdr:rowOff>
    </xdr:to>
    <xdr:grpSp>
      <xdr:nvGrpSpPr>
        <xdr:cNvPr id="2" name="グループ化 1">
          <a:extLst>
            <a:ext uri="{FF2B5EF4-FFF2-40B4-BE49-F238E27FC236}">
              <a16:creationId xmlns:a16="http://schemas.microsoft.com/office/drawing/2014/main" id="{4FCCD03E-ED53-49F4-8096-1243E8ECF5FE}"/>
            </a:ext>
          </a:extLst>
        </xdr:cNvPr>
        <xdr:cNvGrpSpPr/>
      </xdr:nvGrpSpPr>
      <xdr:grpSpPr>
        <a:xfrm>
          <a:off x="12186398" y="1725707"/>
          <a:ext cx="6656294" cy="257603"/>
          <a:chOff x="12192000" y="1333501"/>
          <a:chExt cx="6656294" cy="252000"/>
        </a:xfrm>
      </xdr:grpSpPr>
      <xdr:cxnSp macro="">
        <xdr:nvCxnSpPr>
          <xdr:cNvPr id="3" name="直線矢印コネクタ 2">
            <a:extLst>
              <a:ext uri="{FF2B5EF4-FFF2-40B4-BE49-F238E27FC236}">
                <a16:creationId xmlns:a16="http://schemas.microsoft.com/office/drawing/2014/main" id="{531D164D-E54E-A7F9-20D4-A7320A2E263B}"/>
              </a:ext>
            </a:extLst>
          </xdr:cNvPr>
          <xdr:cNvCxnSpPr/>
        </xdr:nvCxnSpPr>
        <xdr:spPr>
          <a:xfrm>
            <a:off x="12192000" y="1459501"/>
            <a:ext cx="6656294" cy="0"/>
          </a:xfrm>
          <a:prstGeom prst="straightConnector1">
            <a:avLst/>
          </a:prstGeom>
          <a:ln>
            <a:headEnd type="triangle"/>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4" name="テキスト ボックス 3">
            <a:extLst>
              <a:ext uri="{FF2B5EF4-FFF2-40B4-BE49-F238E27FC236}">
                <a16:creationId xmlns:a16="http://schemas.microsoft.com/office/drawing/2014/main" id="{7568EFE0-93A9-4B71-8E4C-FF4381CF3C32}"/>
              </a:ext>
            </a:extLst>
          </xdr:cNvPr>
          <xdr:cNvSpPr txBox="1"/>
        </xdr:nvSpPr>
        <xdr:spPr>
          <a:xfrm>
            <a:off x="14026147" y="1333501"/>
            <a:ext cx="2988000" cy="252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lIns="36000" tIns="0" rIns="36000" bIns="0" rtlCol="0" anchor="ctr"/>
          <a:lstStyle/>
          <a:p>
            <a:r>
              <a:rPr kumimoji="1" lang="ja-JP" altLang="en-US" sz="1100">
                <a:solidFill>
                  <a:schemeClr val="accent1"/>
                </a:solidFill>
              </a:rPr>
              <a:t>補助事業の計画上の数値を入力してください。</a:t>
            </a:r>
          </a:p>
        </xdr:txBody>
      </xdr:sp>
    </xdr:grpSp>
    <xdr:clientData/>
  </xdr:twoCellAnchor>
  <xdr:twoCellAnchor>
    <xdr:from>
      <xdr:col>11</xdr:col>
      <xdr:colOff>710330</xdr:colOff>
      <xdr:row>6</xdr:row>
      <xdr:rowOff>30733</xdr:rowOff>
    </xdr:from>
    <xdr:to>
      <xdr:col>15</xdr:col>
      <xdr:colOff>930089</xdr:colOff>
      <xdr:row>8</xdr:row>
      <xdr:rowOff>57080</xdr:rowOff>
    </xdr:to>
    <xdr:grpSp>
      <xdr:nvGrpSpPr>
        <xdr:cNvPr id="5" name="グループ化 4">
          <a:extLst>
            <a:ext uri="{FF2B5EF4-FFF2-40B4-BE49-F238E27FC236}">
              <a16:creationId xmlns:a16="http://schemas.microsoft.com/office/drawing/2014/main" id="{65D0BFB4-D384-4314-97EE-044AD342A76B}"/>
            </a:ext>
          </a:extLst>
        </xdr:cNvPr>
        <xdr:cNvGrpSpPr/>
      </xdr:nvGrpSpPr>
      <xdr:grpSpPr>
        <a:xfrm>
          <a:off x="14779316" y="1240968"/>
          <a:ext cx="4029759" cy="440965"/>
          <a:chOff x="9429751" y="685800"/>
          <a:chExt cx="4032000" cy="432000"/>
        </a:xfrm>
      </xdr:grpSpPr>
      <xdr:sp macro="" textlink="">
        <xdr:nvSpPr>
          <xdr:cNvPr id="6" name="テキスト ボックス 5">
            <a:extLst>
              <a:ext uri="{FF2B5EF4-FFF2-40B4-BE49-F238E27FC236}">
                <a16:creationId xmlns:a16="http://schemas.microsoft.com/office/drawing/2014/main" id="{691365A0-F6A6-921B-9007-8BDBC052D3D9}"/>
              </a:ext>
            </a:extLst>
          </xdr:cNvPr>
          <xdr:cNvSpPr txBox="1"/>
        </xdr:nvSpPr>
        <xdr:spPr>
          <a:xfrm>
            <a:off x="10075945" y="775520"/>
            <a:ext cx="1080000" cy="252560"/>
          </a:xfrm>
          <a:prstGeom prst="rect">
            <a:avLst/>
          </a:prstGeom>
          <a:solidFill>
            <a:schemeClr val="accent4">
              <a:lumMod val="20000"/>
              <a:lumOff val="80000"/>
            </a:schemeClr>
          </a:solidFill>
          <a:ln w="9525" cmpd="sng">
            <a:solidFill>
              <a:sysClr val="windowText" lastClr="000000"/>
            </a:solidFill>
            <a:prstDash val="sysDot"/>
          </a:ln>
        </xdr:spPr>
        <xdr:style>
          <a:lnRef idx="0">
            <a:scrgbClr r="0" g="0" b="0"/>
          </a:lnRef>
          <a:fillRef idx="0">
            <a:scrgbClr r="0" g="0" b="0"/>
          </a:fillRef>
          <a:effectRef idx="0">
            <a:scrgbClr r="0" g="0" b="0"/>
          </a:effectRef>
          <a:fontRef idx="minor">
            <a:schemeClr val="dk1"/>
          </a:fontRef>
        </xdr:style>
        <xdr:txBody>
          <a:bodyPr vertOverflow="overflow" horzOverflow="overflow" wrap="none" lIns="36000" tIns="0" rIns="36000" bIns="0" rtlCol="0" anchor="ctr"/>
          <a:lstStyle/>
          <a:p>
            <a:pPr algn="ctr"/>
            <a:r>
              <a:rPr kumimoji="1" lang="ja-JP" altLang="en-US" sz="1100">
                <a:solidFill>
                  <a:sysClr val="windowText" lastClr="000000"/>
                </a:solidFill>
              </a:rPr>
              <a:t>入力項目</a:t>
            </a:r>
          </a:p>
        </xdr:txBody>
      </xdr:sp>
      <xdr:sp macro="" textlink="">
        <xdr:nvSpPr>
          <xdr:cNvPr id="7" name="テキスト ボックス 6">
            <a:extLst>
              <a:ext uri="{FF2B5EF4-FFF2-40B4-BE49-F238E27FC236}">
                <a16:creationId xmlns:a16="http://schemas.microsoft.com/office/drawing/2014/main" id="{74ABDB2F-E6F1-59B8-AC23-49209E6CCFCA}"/>
              </a:ext>
            </a:extLst>
          </xdr:cNvPr>
          <xdr:cNvSpPr txBox="1"/>
        </xdr:nvSpPr>
        <xdr:spPr>
          <a:xfrm>
            <a:off x="11178515" y="775520"/>
            <a:ext cx="1080000" cy="252560"/>
          </a:xfrm>
          <a:prstGeom prst="rect">
            <a:avLst/>
          </a:prstGeom>
          <a:solidFill>
            <a:schemeClr val="bg1">
              <a:lumMod val="95000"/>
            </a:schemeClr>
          </a:solidFill>
          <a:ln w="9525" cmpd="sng">
            <a:solidFill>
              <a:sysClr val="windowText" lastClr="000000"/>
            </a:solidFill>
            <a:prstDash val="sysDot"/>
          </a:ln>
        </xdr:spPr>
        <xdr:style>
          <a:lnRef idx="0">
            <a:scrgbClr r="0" g="0" b="0"/>
          </a:lnRef>
          <a:fillRef idx="0">
            <a:scrgbClr r="0" g="0" b="0"/>
          </a:fillRef>
          <a:effectRef idx="0">
            <a:scrgbClr r="0" g="0" b="0"/>
          </a:effectRef>
          <a:fontRef idx="minor">
            <a:schemeClr val="dk1"/>
          </a:fontRef>
        </xdr:style>
        <xdr:txBody>
          <a:bodyPr vertOverflow="overflow" horzOverflow="overflow" wrap="none" lIns="36000" tIns="0" rIns="36000" bIns="0" rtlCol="0" anchor="ctr"/>
          <a:lstStyle/>
          <a:p>
            <a:pPr algn="ctr"/>
            <a:r>
              <a:rPr kumimoji="1" lang="ja-JP" altLang="en-US" sz="1100">
                <a:solidFill>
                  <a:sysClr val="windowText" lastClr="000000"/>
                </a:solidFill>
              </a:rPr>
              <a:t>自動入力項目</a:t>
            </a:r>
          </a:p>
        </xdr:txBody>
      </xdr:sp>
      <xdr:sp macro="" textlink="">
        <xdr:nvSpPr>
          <xdr:cNvPr id="8" name="テキスト ボックス 7">
            <a:extLst>
              <a:ext uri="{FF2B5EF4-FFF2-40B4-BE49-F238E27FC236}">
                <a16:creationId xmlns:a16="http://schemas.microsoft.com/office/drawing/2014/main" id="{AE5373FF-1BA5-ED8C-B565-15ABBED69E28}"/>
              </a:ext>
            </a:extLst>
          </xdr:cNvPr>
          <xdr:cNvSpPr txBox="1"/>
        </xdr:nvSpPr>
        <xdr:spPr>
          <a:xfrm>
            <a:off x="12281086" y="775520"/>
            <a:ext cx="1080000" cy="252560"/>
          </a:xfrm>
          <a:prstGeom prst="rect">
            <a:avLst/>
          </a:prstGeom>
          <a:solidFill>
            <a:schemeClr val="tx1">
              <a:lumMod val="50000"/>
              <a:lumOff val="50000"/>
            </a:schemeClr>
          </a:solidFill>
          <a:ln w="9525" cmpd="sng">
            <a:solidFill>
              <a:sysClr val="windowText" lastClr="000000"/>
            </a:solidFill>
            <a:prstDash val="sysDot"/>
          </a:ln>
        </xdr:spPr>
        <xdr:style>
          <a:lnRef idx="0">
            <a:scrgbClr r="0" g="0" b="0"/>
          </a:lnRef>
          <a:fillRef idx="0">
            <a:scrgbClr r="0" g="0" b="0"/>
          </a:fillRef>
          <a:effectRef idx="0">
            <a:scrgbClr r="0" g="0" b="0"/>
          </a:effectRef>
          <a:fontRef idx="minor">
            <a:schemeClr val="dk1"/>
          </a:fontRef>
        </xdr:style>
        <xdr:txBody>
          <a:bodyPr vertOverflow="overflow" horzOverflow="overflow" wrap="none" lIns="36000" tIns="0" rIns="36000" bIns="0" rtlCol="0" anchor="ctr"/>
          <a:lstStyle/>
          <a:p>
            <a:pPr algn="ctr"/>
            <a:r>
              <a:rPr kumimoji="1" lang="ja-JP" altLang="en-US" sz="1100">
                <a:solidFill>
                  <a:schemeClr val="bg1"/>
                </a:solidFill>
              </a:rPr>
              <a:t>入力対象外項目</a:t>
            </a:r>
          </a:p>
        </xdr:txBody>
      </xdr:sp>
      <xdr:sp macro="" textlink="">
        <xdr:nvSpPr>
          <xdr:cNvPr id="9" name="正方形/長方形 8">
            <a:extLst>
              <a:ext uri="{FF2B5EF4-FFF2-40B4-BE49-F238E27FC236}">
                <a16:creationId xmlns:a16="http://schemas.microsoft.com/office/drawing/2014/main" id="{8C97CC20-2741-1223-74FB-25EDAB768D0D}"/>
              </a:ext>
            </a:extLst>
          </xdr:cNvPr>
          <xdr:cNvSpPr/>
        </xdr:nvSpPr>
        <xdr:spPr>
          <a:xfrm>
            <a:off x="9429751" y="685800"/>
            <a:ext cx="4032000" cy="432000"/>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0" name="テキスト ボックス 9">
            <a:extLst>
              <a:ext uri="{FF2B5EF4-FFF2-40B4-BE49-F238E27FC236}">
                <a16:creationId xmlns:a16="http://schemas.microsoft.com/office/drawing/2014/main" id="{88E3A971-A3D0-FE88-66FC-1401895DBC9D}"/>
              </a:ext>
            </a:extLst>
          </xdr:cNvPr>
          <xdr:cNvSpPr txBox="1"/>
        </xdr:nvSpPr>
        <xdr:spPr>
          <a:xfrm>
            <a:off x="9477375" y="794224"/>
            <a:ext cx="540000" cy="2151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lIns="36000" tIns="0" rIns="36000" bIns="0" rtlCol="0" anchor="ctr"/>
          <a:lstStyle/>
          <a:p>
            <a:pPr algn="ctr"/>
            <a:r>
              <a:rPr kumimoji="1" lang="ja-JP" altLang="en-US" sz="1100">
                <a:solidFill>
                  <a:sysClr val="windowText" lastClr="000000"/>
                </a:solidFill>
              </a:rPr>
              <a:t>凡例：</a:t>
            </a:r>
          </a:p>
        </xdr:txBody>
      </xdr:sp>
    </xdr:grpSp>
    <xdr:clientData/>
  </xdr:twoCellAnchor>
  <xdr:twoCellAnchor>
    <xdr:from>
      <xdr:col>5</xdr:col>
      <xdr:colOff>304799</xdr:colOff>
      <xdr:row>6</xdr:row>
      <xdr:rowOff>38100</xdr:rowOff>
    </xdr:from>
    <xdr:to>
      <xdr:col>9</xdr:col>
      <xdr:colOff>276524</xdr:colOff>
      <xdr:row>8</xdr:row>
      <xdr:rowOff>57150</xdr:rowOff>
    </xdr:to>
    <xdr:sp macro="" textlink="">
      <xdr:nvSpPr>
        <xdr:cNvPr id="11" name="テキスト ボックス 10">
          <a:extLst>
            <a:ext uri="{FF2B5EF4-FFF2-40B4-BE49-F238E27FC236}">
              <a16:creationId xmlns:a16="http://schemas.microsoft.com/office/drawing/2014/main" id="{04A96ED2-84F7-43ED-A664-20C179091920}"/>
            </a:ext>
          </a:extLst>
        </xdr:cNvPr>
        <xdr:cNvSpPr txBox="1"/>
      </xdr:nvSpPr>
      <xdr:spPr>
        <a:xfrm>
          <a:off x="7219949" y="1266825"/>
          <a:ext cx="5220000" cy="4191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lIns="36000" tIns="0" rIns="36000" bIns="0" rtlCol="0" anchor="ctr"/>
        <a:lstStyle/>
        <a:p>
          <a:r>
            <a:rPr kumimoji="1" lang="ja-JP" altLang="en-US" sz="1100">
              <a:solidFill>
                <a:schemeClr val="accent1"/>
              </a:solidFill>
            </a:rPr>
            <a:t>①申請者情報 </a:t>
          </a:r>
          <a:r>
            <a:rPr kumimoji="1" lang="en-US" altLang="ja-JP" sz="1100">
              <a:solidFill>
                <a:schemeClr val="accent1"/>
              </a:solidFill>
            </a:rPr>
            <a:t>&gt; </a:t>
          </a:r>
          <a:r>
            <a:rPr kumimoji="1" lang="ja-JP" altLang="en-US" sz="1100">
              <a:solidFill>
                <a:schemeClr val="accent1"/>
              </a:solidFill>
            </a:rPr>
            <a:t>申請</a:t>
          </a:r>
          <a:r>
            <a:rPr lang="ja-JP" altLang="ja-JP" sz="1100">
              <a:solidFill>
                <a:schemeClr val="accent1"/>
              </a:solidFill>
              <a:effectLst/>
              <a:latin typeface="+mn-lt"/>
              <a:ea typeface="+mn-ea"/>
              <a:cs typeface="+mn-cs"/>
            </a:rPr>
            <a:t>時点で確定した決算がない</a:t>
          </a:r>
          <a:r>
            <a:rPr lang="ja-JP" altLang="en-US" sz="1100">
              <a:solidFill>
                <a:schemeClr val="accent1"/>
              </a:solidFill>
              <a:effectLst/>
              <a:latin typeface="+mn-lt"/>
              <a:ea typeface="+mn-ea"/>
              <a:cs typeface="+mn-cs"/>
            </a:rPr>
            <a:t>場合 で”該当する”を選択した場合、</a:t>
          </a:r>
          <a:endParaRPr lang="en-US" altLang="ja-JP" sz="1100">
            <a:solidFill>
              <a:schemeClr val="accent1"/>
            </a:solidFill>
            <a:effectLst/>
            <a:latin typeface="+mn-lt"/>
            <a:ea typeface="+mn-ea"/>
            <a:cs typeface="+mn-cs"/>
          </a:endParaRPr>
        </a:p>
        <a:p>
          <a:r>
            <a:rPr kumimoji="1" lang="ja-JP" altLang="en-US" sz="1100">
              <a:solidFill>
                <a:schemeClr val="accent1"/>
              </a:solidFill>
              <a:effectLst/>
              <a:latin typeface="+mn-lt"/>
              <a:ea typeface="+mn-ea"/>
              <a:cs typeface="+mn-cs"/>
            </a:rPr>
            <a:t>「補助事業完了日を含む事業年度」の翌事業年度が</a:t>
          </a:r>
          <a:r>
            <a:rPr kumimoji="1" lang="en-US" altLang="ja-JP" sz="1100">
              <a:solidFill>
                <a:schemeClr val="accent1"/>
              </a:solidFill>
              <a:effectLst/>
              <a:latin typeface="+mn-lt"/>
              <a:ea typeface="+mn-ea"/>
              <a:cs typeface="+mn-cs"/>
            </a:rPr>
            <a:t>"</a:t>
          </a:r>
          <a:r>
            <a:rPr kumimoji="1" lang="ja-JP" altLang="en-US" sz="1100">
              <a:solidFill>
                <a:schemeClr val="accent1"/>
              </a:solidFill>
              <a:effectLst/>
              <a:latin typeface="+mn-lt"/>
              <a:ea typeface="+mn-ea"/>
              <a:cs typeface="+mn-cs"/>
            </a:rPr>
            <a:t>基準年</a:t>
          </a:r>
          <a:r>
            <a:rPr kumimoji="1" lang="en-US" altLang="ja-JP" sz="1100">
              <a:solidFill>
                <a:schemeClr val="accent1"/>
              </a:solidFill>
              <a:effectLst/>
              <a:latin typeface="+mn-lt"/>
              <a:ea typeface="+mn-ea"/>
              <a:cs typeface="+mn-cs"/>
            </a:rPr>
            <a:t>"</a:t>
          </a:r>
          <a:r>
            <a:rPr kumimoji="1" lang="ja-JP" altLang="en-US" sz="1100">
              <a:solidFill>
                <a:schemeClr val="accent1"/>
              </a:solidFill>
              <a:effectLst/>
              <a:latin typeface="+mn-lt"/>
              <a:ea typeface="+mn-ea"/>
              <a:cs typeface="+mn-cs"/>
            </a:rPr>
            <a:t>として設定されます</a:t>
          </a:r>
          <a:endParaRPr kumimoji="1" lang="ja-JP" altLang="en-US" sz="1100">
            <a:solidFill>
              <a:schemeClr val="accent1"/>
            </a:solidFill>
          </a:endParaRPr>
        </a:p>
      </xdr:txBody>
    </xdr:sp>
    <xdr:clientData/>
  </xdr:twoCellAnchor>
  <xdr:twoCellAnchor>
    <xdr:from>
      <xdr:col>5</xdr:col>
      <xdr:colOff>706200</xdr:colOff>
      <xdr:row>8</xdr:row>
      <xdr:rowOff>114300</xdr:rowOff>
    </xdr:from>
    <xdr:to>
      <xdr:col>5</xdr:col>
      <xdr:colOff>2362200</xdr:colOff>
      <xdr:row>12</xdr:row>
      <xdr:rowOff>133350</xdr:rowOff>
    </xdr:to>
    <xdr:cxnSp macro="">
      <xdr:nvCxnSpPr>
        <xdr:cNvPr id="12" name="直線矢印コネクタ 11">
          <a:extLst>
            <a:ext uri="{FF2B5EF4-FFF2-40B4-BE49-F238E27FC236}">
              <a16:creationId xmlns:a16="http://schemas.microsoft.com/office/drawing/2014/main" id="{36E66782-4AD5-46FA-888A-6A48D8510196}"/>
            </a:ext>
          </a:extLst>
        </xdr:cNvPr>
        <xdr:cNvCxnSpPr/>
      </xdr:nvCxnSpPr>
      <xdr:spPr>
        <a:xfrm rot="10800000">
          <a:off x="7621350" y="1743075"/>
          <a:ext cx="1656000" cy="895350"/>
        </a:xfrm>
        <a:prstGeom prst="bentConnector3">
          <a:avLst>
            <a:gd name="adj1" fmla="val 100000"/>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33600</xdr:colOff>
      <xdr:row>8</xdr:row>
      <xdr:rowOff>114300</xdr:rowOff>
    </xdr:from>
    <xdr:to>
      <xdr:col>5</xdr:col>
      <xdr:colOff>609600</xdr:colOff>
      <xdr:row>11</xdr:row>
      <xdr:rowOff>124125</xdr:rowOff>
    </xdr:to>
    <xdr:cxnSp macro="">
      <xdr:nvCxnSpPr>
        <xdr:cNvPr id="13" name="直線矢印コネクタ 11">
          <a:extLst>
            <a:ext uri="{FF2B5EF4-FFF2-40B4-BE49-F238E27FC236}">
              <a16:creationId xmlns:a16="http://schemas.microsoft.com/office/drawing/2014/main" id="{6AB9AB31-70D3-4832-900F-0ECAE9EC15ED}"/>
            </a:ext>
          </a:extLst>
        </xdr:cNvPr>
        <xdr:cNvCxnSpPr/>
      </xdr:nvCxnSpPr>
      <xdr:spPr>
        <a:xfrm rot="10800000" flipH="1">
          <a:off x="6948750" y="1743075"/>
          <a:ext cx="576000" cy="648000"/>
        </a:xfrm>
        <a:prstGeom prst="bentConnector3">
          <a:avLst>
            <a:gd name="adj1" fmla="val 100000"/>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0</xdr:colOff>
      <xdr:row>2</xdr:row>
      <xdr:rowOff>243645</xdr:rowOff>
    </xdr:from>
    <xdr:to>
      <xdr:col>5</xdr:col>
      <xdr:colOff>1945851</xdr:colOff>
      <xdr:row>3</xdr:row>
      <xdr:rowOff>157086</xdr:rowOff>
    </xdr:to>
    <xdr:grpSp>
      <xdr:nvGrpSpPr>
        <xdr:cNvPr id="14" name="グループ化 13">
          <a:extLst>
            <a:ext uri="{FF2B5EF4-FFF2-40B4-BE49-F238E27FC236}">
              <a16:creationId xmlns:a16="http://schemas.microsoft.com/office/drawing/2014/main" id="{138E6BD7-F3C6-4764-8702-FBAA51976555}"/>
            </a:ext>
          </a:extLst>
        </xdr:cNvPr>
        <xdr:cNvGrpSpPr/>
      </xdr:nvGrpSpPr>
      <xdr:grpSpPr>
        <a:xfrm>
          <a:off x="571500" y="518190"/>
          <a:ext cx="8288380" cy="204794"/>
          <a:chOff x="10186146" y="579822"/>
          <a:chExt cx="8288380" cy="216000"/>
        </a:xfrm>
      </xdr:grpSpPr>
      <xdr:sp macro="" textlink="">
        <xdr:nvSpPr>
          <xdr:cNvPr id="15" name="テキスト ボックス 14">
            <a:extLst>
              <a:ext uri="{FF2B5EF4-FFF2-40B4-BE49-F238E27FC236}">
                <a16:creationId xmlns:a16="http://schemas.microsoft.com/office/drawing/2014/main" id="{BE83AD55-D496-D574-967B-D83098B5E801}"/>
              </a:ext>
            </a:extLst>
          </xdr:cNvPr>
          <xdr:cNvSpPr txBox="1"/>
        </xdr:nvSpPr>
        <xdr:spPr>
          <a:xfrm>
            <a:off x="10186146" y="579822"/>
            <a:ext cx="720000" cy="216000"/>
          </a:xfrm>
          <a:prstGeom prst="rect">
            <a:avLst/>
          </a:prstGeom>
          <a:solidFill>
            <a:schemeClr val="accent4">
              <a:lumMod val="20000"/>
              <a:lumOff val="80000"/>
            </a:schemeClr>
          </a:solidFill>
          <a:ln w="9525" cmpd="sng">
            <a:solidFill>
              <a:sysClr val="windowText" lastClr="000000"/>
            </a:solidFill>
            <a:prstDash val="sysDot"/>
          </a:ln>
        </xdr:spPr>
        <xdr:style>
          <a:lnRef idx="0">
            <a:scrgbClr r="0" g="0" b="0"/>
          </a:lnRef>
          <a:fillRef idx="0">
            <a:scrgbClr r="0" g="0" b="0"/>
          </a:fillRef>
          <a:effectRef idx="0">
            <a:scrgbClr r="0" g="0" b="0"/>
          </a:effectRef>
          <a:fontRef idx="minor">
            <a:schemeClr val="dk1"/>
          </a:fontRef>
        </xdr:style>
        <xdr:txBody>
          <a:bodyPr vertOverflow="overflow" horzOverflow="overflow" wrap="none" lIns="36000" tIns="0" rIns="36000" bIns="0" rtlCol="0" anchor="ctr"/>
          <a:lstStyle/>
          <a:p>
            <a:pPr algn="ctr"/>
            <a:r>
              <a:rPr kumimoji="1" lang="ja-JP" altLang="en-US" sz="1100">
                <a:solidFill>
                  <a:sysClr val="windowText" lastClr="000000"/>
                </a:solidFill>
              </a:rPr>
              <a:t>入力項目</a:t>
            </a:r>
          </a:p>
        </xdr:txBody>
      </xdr:sp>
      <xdr:sp macro="" textlink="">
        <xdr:nvSpPr>
          <xdr:cNvPr id="16" name="テキスト ボックス 15">
            <a:extLst>
              <a:ext uri="{FF2B5EF4-FFF2-40B4-BE49-F238E27FC236}">
                <a16:creationId xmlns:a16="http://schemas.microsoft.com/office/drawing/2014/main" id="{5947DA95-9896-2A2E-9DD8-0D91A08A6C54}"/>
              </a:ext>
            </a:extLst>
          </xdr:cNvPr>
          <xdr:cNvSpPr txBox="1"/>
        </xdr:nvSpPr>
        <xdr:spPr>
          <a:xfrm>
            <a:off x="10914526" y="580804"/>
            <a:ext cx="7560000" cy="2140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lIns="36000" tIns="0" rIns="36000" bIns="0" rtlCol="0" anchor="ctr"/>
          <a:lstStyle/>
          <a:p>
            <a:pPr algn="l"/>
            <a:r>
              <a:rPr kumimoji="1" lang="ja-JP" altLang="en-US" sz="1100" b="1">
                <a:solidFill>
                  <a:schemeClr val="accent1"/>
                </a:solidFill>
              </a:rPr>
              <a:t>を入力してください。要件を満たしていない項目が残存する場合、以下黒枠内にワーニングメッセージが表示されます。</a:t>
            </a:r>
          </a:p>
        </xdr:txBody>
      </xdr:sp>
    </xdr:grpSp>
    <xdr:clientData/>
  </xdr:twoCellAnchor>
</xdr:wsDr>
</file>

<file path=xl/drawings/drawing11.xml><?xml version="1.0" encoding="utf-8"?>
<xdr:wsDr xmlns:xdr="http://schemas.openxmlformats.org/drawingml/2006/spreadsheetDrawing" xmlns:a="http://schemas.openxmlformats.org/drawingml/2006/main">
  <xdr:twoCellAnchor>
    <xdr:from>
      <xdr:col>9</xdr:col>
      <xdr:colOff>22412</xdr:colOff>
      <xdr:row>8</xdr:row>
      <xdr:rowOff>100854</xdr:rowOff>
    </xdr:from>
    <xdr:to>
      <xdr:col>16</xdr:col>
      <xdr:colOff>11206</xdr:colOff>
      <xdr:row>9</xdr:row>
      <xdr:rowOff>151148</xdr:rowOff>
    </xdr:to>
    <xdr:grpSp>
      <xdr:nvGrpSpPr>
        <xdr:cNvPr id="2" name="グループ化 1">
          <a:extLst>
            <a:ext uri="{FF2B5EF4-FFF2-40B4-BE49-F238E27FC236}">
              <a16:creationId xmlns:a16="http://schemas.microsoft.com/office/drawing/2014/main" id="{BBD863DF-5668-4E97-B821-5D7D0726FF2C}"/>
            </a:ext>
          </a:extLst>
        </xdr:cNvPr>
        <xdr:cNvGrpSpPr/>
      </xdr:nvGrpSpPr>
      <xdr:grpSpPr>
        <a:xfrm>
          <a:off x="12186398" y="1725707"/>
          <a:ext cx="6656294" cy="257603"/>
          <a:chOff x="12192000" y="1333501"/>
          <a:chExt cx="6656294" cy="252000"/>
        </a:xfrm>
      </xdr:grpSpPr>
      <xdr:cxnSp macro="">
        <xdr:nvCxnSpPr>
          <xdr:cNvPr id="3" name="直線矢印コネクタ 2">
            <a:extLst>
              <a:ext uri="{FF2B5EF4-FFF2-40B4-BE49-F238E27FC236}">
                <a16:creationId xmlns:a16="http://schemas.microsoft.com/office/drawing/2014/main" id="{EFC9959B-B9F8-65BA-9ABF-97234FFA1F72}"/>
              </a:ext>
            </a:extLst>
          </xdr:cNvPr>
          <xdr:cNvCxnSpPr/>
        </xdr:nvCxnSpPr>
        <xdr:spPr>
          <a:xfrm>
            <a:off x="12192000" y="1459501"/>
            <a:ext cx="6656294" cy="0"/>
          </a:xfrm>
          <a:prstGeom prst="straightConnector1">
            <a:avLst/>
          </a:prstGeom>
          <a:ln>
            <a:headEnd type="triangle"/>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4" name="テキスト ボックス 3">
            <a:extLst>
              <a:ext uri="{FF2B5EF4-FFF2-40B4-BE49-F238E27FC236}">
                <a16:creationId xmlns:a16="http://schemas.microsoft.com/office/drawing/2014/main" id="{7283796C-DB3B-FED6-2AA5-3D3381B90799}"/>
              </a:ext>
            </a:extLst>
          </xdr:cNvPr>
          <xdr:cNvSpPr txBox="1"/>
        </xdr:nvSpPr>
        <xdr:spPr>
          <a:xfrm>
            <a:off x="14026147" y="1333501"/>
            <a:ext cx="2988000" cy="252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lIns="36000" tIns="0" rIns="36000" bIns="0" rtlCol="0" anchor="ctr"/>
          <a:lstStyle/>
          <a:p>
            <a:r>
              <a:rPr kumimoji="1" lang="ja-JP" altLang="en-US" sz="1100">
                <a:solidFill>
                  <a:schemeClr val="accent1"/>
                </a:solidFill>
              </a:rPr>
              <a:t>補助事業の計画上の数値を入力してください。</a:t>
            </a:r>
          </a:p>
        </xdr:txBody>
      </xdr:sp>
    </xdr:grpSp>
    <xdr:clientData/>
  </xdr:twoCellAnchor>
  <xdr:twoCellAnchor>
    <xdr:from>
      <xdr:col>11</xdr:col>
      <xdr:colOff>710330</xdr:colOff>
      <xdr:row>6</xdr:row>
      <xdr:rowOff>30733</xdr:rowOff>
    </xdr:from>
    <xdr:to>
      <xdr:col>15</xdr:col>
      <xdr:colOff>930089</xdr:colOff>
      <xdr:row>8</xdr:row>
      <xdr:rowOff>57080</xdr:rowOff>
    </xdr:to>
    <xdr:grpSp>
      <xdr:nvGrpSpPr>
        <xdr:cNvPr id="5" name="グループ化 4">
          <a:extLst>
            <a:ext uri="{FF2B5EF4-FFF2-40B4-BE49-F238E27FC236}">
              <a16:creationId xmlns:a16="http://schemas.microsoft.com/office/drawing/2014/main" id="{2723C8F0-AB76-4342-A370-26723D538D0B}"/>
            </a:ext>
          </a:extLst>
        </xdr:cNvPr>
        <xdr:cNvGrpSpPr/>
      </xdr:nvGrpSpPr>
      <xdr:grpSpPr>
        <a:xfrm>
          <a:off x="14779316" y="1240968"/>
          <a:ext cx="4029759" cy="440965"/>
          <a:chOff x="9429751" y="685800"/>
          <a:chExt cx="4032000" cy="432000"/>
        </a:xfrm>
      </xdr:grpSpPr>
      <xdr:sp macro="" textlink="">
        <xdr:nvSpPr>
          <xdr:cNvPr id="6" name="テキスト ボックス 5">
            <a:extLst>
              <a:ext uri="{FF2B5EF4-FFF2-40B4-BE49-F238E27FC236}">
                <a16:creationId xmlns:a16="http://schemas.microsoft.com/office/drawing/2014/main" id="{0ABDC820-6C7D-9E78-CFF5-3995EA8CE110}"/>
              </a:ext>
            </a:extLst>
          </xdr:cNvPr>
          <xdr:cNvSpPr txBox="1"/>
        </xdr:nvSpPr>
        <xdr:spPr>
          <a:xfrm>
            <a:off x="10075945" y="775520"/>
            <a:ext cx="1080000" cy="252560"/>
          </a:xfrm>
          <a:prstGeom prst="rect">
            <a:avLst/>
          </a:prstGeom>
          <a:solidFill>
            <a:schemeClr val="accent4">
              <a:lumMod val="20000"/>
              <a:lumOff val="80000"/>
            </a:schemeClr>
          </a:solidFill>
          <a:ln w="9525" cmpd="sng">
            <a:solidFill>
              <a:sysClr val="windowText" lastClr="000000"/>
            </a:solidFill>
            <a:prstDash val="sysDot"/>
          </a:ln>
        </xdr:spPr>
        <xdr:style>
          <a:lnRef idx="0">
            <a:scrgbClr r="0" g="0" b="0"/>
          </a:lnRef>
          <a:fillRef idx="0">
            <a:scrgbClr r="0" g="0" b="0"/>
          </a:fillRef>
          <a:effectRef idx="0">
            <a:scrgbClr r="0" g="0" b="0"/>
          </a:effectRef>
          <a:fontRef idx="minor">
            <a:schemeClr val="dk1"/>
          </a:fontRef>
        </xdr:style>
        <xdr:txBody>
          <a:bodyPr vertOverflow="overflow" horzOverflow="overflow" wrap="none" lIns="36000" tIns="0" rIns="36000" bIns="0" rtlCol="0" anchor="ctr"/>
          <a:lstStyle/>
          <a:p>
            <a:pPr algn="ctr"/>
            <a:r>
              <a:rPr kumimoji="1" lang="ja-JP" altLang="en-US" sz="1100">
                <a:solidFill>
                  <a:sysClr val="windowText" lastClr="000000"/>
                </a:solidFill>
              </a:rPr>
              <a:t>入力項目</a:t>
            </a:r>
          </a:p>
        </xdr:txBody>
      </xdr:sp>
      <xdr:sp macro="" textlink="">
        <xdr:nvSpPr>
          <xdr:cNvPr id="7" name="テキスト ボックス 6">
            <a:extLst>
              <a:ext uri="{FF2B5EF4-FFF2-40B4-BE49-F238E27FC236}">
                <a16:creationId xmlns:a16="http://schemas.microsoft.com/office/drawing/2014/main" id="{609F1CBC-8565-AEEA-AA40-BE790A07B69F}"/>
              </a:ext>
            </a:extLst>
          </xdr:cNvPr>
          <xdr:cNvSpPr txBox="1"/>
        </xdr:nvSpPr>
        <xdr:spPr>
          <a:xfrm>
            <a:off x="11178515" y="775520"/>
            <a:ext cx="1080000" cy="252560"/>
          </a:xfrm>
          <a:prstGeom prst="rect">
            <a:avLst/>
          </a:prstGeom>
          <a:solidFill>
            <a:schemeClr val="bg1">
              <a:lumMod val="95000"/>
            </a:schemeClr>
          </a:solidFill>
          <a:ln w="9525" cmpd="sng">
            <a:solidFill>
              <a:sysClr val="windowText" lastClr="000000"/>
            </a:solidFill>
            <a:prstDash val="sysDot"/>
          </a:ln>
        </xdr:spPr>
        <xdr:style>
          <a:lnRef idx="0">
            <a:scrgbClr r="0" g="0" b="0"/>
          </a:lnRef>
          <a:fillRef idx="0">
            <a:scrgbClr r="0" g="0" b="0"/>
          </a:fillRef>
          <a:effectRef idx="0">
            <a:scrgbClr r="0" g="0" b="0"/>
          </a:effectRef>
          <a:fontRef idx="minor">
            <a:schemeClr val="dk1"/>
          </a:fontRef>
        </xdr:style>
        <xdr:txBody>
          <a:bodyPr vertOverflow="overflow" horzOverflow="overflow" wrap="none" lIns="36000" tIns="0" rIns="36000" bIns="0" rtlCol="0" anchor="ctr"/>
          <a:lstStyle/>
          <a:p>
            <a:pPr algn="ctr"/>
            <a:r>
              <a:rPr kumimoji="1" lang="ja-JP" altLang="en-US" sz="1100">
                <a:solidFill>
                  <a:sysClr val="windowText" lastClr="000000"/>
                </a:solidFill>
              </a:rPr>
              <a:t>自動入力項目</a:t>
            </a:r>
          </a:p>
        </xdr:txBody>
      </xdr:sp>
      <xdr:sp macro="" textlink="">
        <xdr:nvSpPr>
          <xdr:cNvPr id="8" name="テキスト ボックス 7">
            <a:extLst>
              <a:ext uri="{FF2B5EF4-FFF2-40B4-BE49-F238E27FC236}">
                <a16:creationId xmlns:a16="http://schemas.microsoft.com/office/drawing/2014/main" id="{F74CA19C-EBB6-86BB-316D-934704586281}"/>
              </a:ext>
            </a:extLst>
          </xdr:cNvPr>
          <xdr:cNvSpPr txBox="1"/>
        </xdr:nvSpPr>
        <xdr:spPr>
          <a:xfrm>
            <a:off x="12281086" y="775520"/>
            <a:ext cx="1080000" cy="252560"/>
          </a:xfrm>
          <a:prstGeom prst="rect">
            <a:avLst/>
          </a:prstGeom>
          <a:solidFill>
            <a:schemeClr val="tx1">
              <a:lumMod val="50000"/>
              <a:lumOff val="50000"/>
            </a:schemeClr>
          </a:solidFill>
          <a:ln w="9525" cmpd="sng">
            <a:solidFill>
              <a:sysClr val="windowText" lastClr="000000"/>
            </a:solidFill>
            <a:prstDash val="sysDot"/>
          </a:ln>
        </xdr:spPr>
        <xdr:style>
          <a:lnRef idx="0">
            <a:scrgbClr r="0" g="0" b="0"/>
          </a:lnRef>
          <a:fillRef idx="0">
            <a:scrgbClr r="0" g="0" b="0"/>
          </a:fillRef>
          <a:effectRef idx="0">
            <a:scrgbClr r="0" g="0" b="0"/>
          </a:effectRef>
          <a:fontRef idx="minor">
            <a:schemeClr val="dk1"/>
          </a:fontRef>
        </xdr:style>
        <xdr:txBody>
          <a:bodyPr vertOverflow="overflow" horzOverflow="overflow" wrap="none" lIns="36000" tIns="0" rIns="36000" bIns="0" rtlCol="0" anchor="ctr"/>
          <a:lstStyle/>
          <a:p>
            <a:pPr algn="ctr"/>
            <a:r>
              <a:rPr kumimoji="1" lang="ja-JP" altLang="en-US" sz="1100">
                <a:solidFill>
                  <a:schemeClr val="bg1"/>
                </a:solidFill>
              </a:rPr>
              <a:t>入力対象外項目</a:t>
            </a:r>
          </a:p>
        </xdr:txBody>
      </xdr:sp>
      <xdr:sp macro="" textlink="">
        <xdr:nvSpPr>
          <xdr:cNvPr id="9" name="正方形/長方形 8">
            <a:extLst>
              <a:ext uri="{FF2B5EF4-FFF2-40B4-BE49-F238E27FC236}">
                <a16:creationId xmlns:a16="http://schemas.microsoft.com/office/drawing/2014/main" id="{33CBB11F-817C-BEBD-E446-119B1E632CC7}"/>
              </a:ext>
            </a:extLst>
          </xdr:cNvPr>
          <xdr:cNvSpPr/>
        </xdr:nvSpPr>
        <xdr:spPr>
          <a:xfrm>
            <a:off x="9429751" y="685800"/>
            <a:ext cx="4032000" cy="432000"/>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0" name="テキスト ボックス 9">
            <a:extLst>
              <a:ext uri="{FF2B5EF4-FFF2-40B4-BE49-F238E27FC236}">
                <a16:creationId xmlns:a16="http://schemas.microsoft.com/office/drawing/2014/main" id="{A50E16F9-90DE-6158-7810-3B08A2DA5022}"/>
              </a:ext>
            </a:extLst>
          </xdr:cNvPr>
          <xdr:cNvSpPr txBox="1"/>
        </xdr:nvSpPr>
        <xdr:spPr>
          <a:xfrm>
            <a:off x="9477375" y="794224"/>
            <a:ext cx="540000" cy="2151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lIns="36000" tIns="0" rIns="36000" bIns="0" rtlCol="0" anchor="ctr"/>
          <a:lstStyle/>
          <a:p>
            <a:pPr algn="ctr"/>
            <a:r>
              <a:rPr kumimoji="1" lang="ja-JP" altLang="en-US" sz="1100">
                <a:solidFill>
                  <a:sysClr val="windowText" lastClr="000000"/>
                </a:solidFill>
              </a:rPr>
              <a:t>凡例：</a:t>
            </a:r>
          </a:p>
        </xdr:txBody>
      </xdr:sp>
    </xdr:grpSp>
    <xdr:clientData/>
  </xdr:twoCellAnchor>
  <xdr:twoCellAnchor>
    <xdr:from>
      <xdr:col>5</xdr:col>
      <xdr:colOff>304799</xdr:colOff>
      <xdr:row>6</xdr:row>
      <xdr:rowOff>38100</xdr:rowOff>
    </xdr:from>
    <xdr:to>
      <xdr:col>9</xdr:col>
      <xdr:colOff>276524</xdr:colOff>
      <xdr:row>8</xdr:row>
      <xdr:rowOff>57150</xdr:rowOff>
    </xdr:to>
    <xdr:sp macro="" textlink="">
      <xdr:nvSpPr>
        <xdr:cNvPr id="11" name="テキスト ボックス 10">
          <a:extLst>
            <a:ext uri="{FF2B5EF4-FFF2-40B4-BE49-F238E27FC236}">
              <a16:creationId xmlns:a16="http://schemas.microsoft.com/office/drawing/2014/main" id="{A0C164D3-D390-49DE-AB5D-6DFC3F4CD631}"/>
            </a:ext>
          </a:extLst>
        </xdr:cNvPr>
        <xdr:cNvSpPr txBox="1"/>
      </xdr:nvSpPr>
      <xdr:spPr>
        <a:xfrm>
          <a:off x="7219949" y="1266825"/>
          <a:ext cx="5220000" cy="4191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lIns="36000" tIns="0" rIns="36000" bIns="0" rtlCol="0" anchor="ctr"/>
        <a:lstStyle/>
        <a:p>
          <a:r>
            <a:rPr kumimoji="1" lang="ja-JP" altLang="en-US" sz="1100">
              <a:solidFill>
                <a:schemeClr val="accent1"/>
              </a:solidFill>
            </a:rPr>
            <a:t>①申請者情報 </a:t>
          </a:r>
          <a:r>
            <a:rPr kumimoji="1" lang="en-US" altLang="ja-JP" sz="1100">
              <a:solidFill>
                <a:schemeClr val="accent1"/>
              </a:solidFill>
            </a:rPr>
            <a:t>&gt; </a:t>
          </a:r>
          <a:r>
            <a:rPr kumimoji="1" lang="ja-JP" altLang="en-US" sz="1100">
              <a:solidFill>
                <a:schemeClr val="accent1"/>
              </a:solidFill>
            </a:rPr>
            <a:t>申請</a:t>
          </a:r>
          <a:r>
            <a:rPr lang="ja-JP" altLang="ja-JP" sz="1100">
              <a:solidFill>
                <a:schemeClr val="accent1"/>
              </a:solidFill>
              <a:effectLst/>
              <a:latin typeface="+mn-lt"/>
              <a:ea typeface="+mn-ea"/>
              <a:cs typeface="+mn-cs"/>
            </a:rPr>
            <a:t>時点で確定した決算がない</a:t>
          </a:r>
          <a:r>
            <a:rPr lang="ja-JP" altLang="en-US" sz="1100">
              <a:solidFill>
                <a:schemeClr val="accent1"/>
              </a:solidFill>
              <a:effectLst/>
              <a:latin typeface="+mn-lt"/>
              <a:ea typeface="+mn-ea"/>
              <a:cs typeface="+mn-cs"/>
            </a:rPr>
            <a:t>場合 で”該当する”を選択した場合、</a:t>
          </a:r>
          <a:endParaRPr lang="en-US" altLang="ja-JP" sz="1100">
            <a:solidFill>
              <a:schemeClr val="accent1"/>
            </a:solidFill>
            <a:effectLst/>
            <a:latin typeface="+mn-lt"/>
            <a:ea typeface="+mn-ea"/>
            <a:cs typeface="+mn-cs"/>
          </a:endParaRPr>
        </a:p>
        <a:p>
          <a:r>
            <a:rPr kumimoji="1" lang="ja-JP" altLang="en-US" sz="1100">
              <a:solidFill>
                <a:schemeClr val="accent1"/>
              </a:solidFill>
              <a:effectLst/>
              <a:latin typeface="+mn-lt"/>
              <a:ea typeface="+mn-ea"/>
              <a:cs typeface="+mn-cs"/>
            </a:rPr>
            <a:t>「補助事業完了日を含む事業年度」の翌事業年度が</a:t>
          </a:r>
          <a:r>
            <a:rPr kumimoji="1" lang="en-US" altLang="ja-JP" sz="1100">
              <a:solidFill>
                <a:schemeClr val="accent1"/>
              </a:solidFill>
              <a:effectLst/>
              <a:latin typeface="+mn-lt"/>
              <a:ea typeface="+mn-ea"/>
              <a:cs typeface="+mn-cs"/>
            </a:rPr>
            <a:t>"</a:t>
          </a:r>
          <a:r>
            <a:rPr kumimoji="1" lang="ja-JP" altLang="en-US" sz="1100">
              <a:solidFill>
                <a:schemeClr val="accent1"/>
              </a:solidFill>
              <a:effectLst/>
              <a:latin typeface="+mn-lt"/>
              <a:ea typeface="+mn-ea"/>
              <a:cs typeface="+mn-cs"/>
            </a:rPr>
            <a:t>基準年</a:t>
          </a:r>
          <a:r>
            <a:rPr kumimoji="1" lang="en-US" altLang="ja-JP" sz="1100">
              <a:solidFill>
                <a:schemeClr val="accent1"/>
              </a:solidFill>
              <a:effectLst/>
              <a:latin typeface="+mn-lt"/>
              <a:ea typeface="+mn-ea"/>
              <a:cs typeface="+mn-cs"/>
            </a:rPr>
            <a:t>"</a:t>
          </a:r>
          <a:r>
            <a:rPr kumimoji="1" lang="ja-JP" altLang="en-US" sz="1100">
              <a:solidFill>
                <a:schemeClr val="accent1"/>
              </a:solidFill>
              <a:effectLst/>
              <a:latin typeface="+mn-lt"/>
              <a:ea typeface="+mn-ea"/>
              <a:cs typeface="+mn-cs"/>
            </a:rPr>
            <a:t>として設定されます</a:t>
          </a:r>
          <a:endParaRPr kumimoji="1" lang="ja-JP" altLang="en-US" sz="1100">
            <a:solidFill>
              <a:schemeClr val="accent1"/>
            </a:solidFill>
          </a:endParaRPr>
        </a:p>
      </xdr:txBody>
    </xdr:sp>
    <xdr:clientData/>
  </xdr:twoCellAnchor>
  <xdr:twoCellAnchor>
    <xdr:from>
      <xdr:col>5</xdr:col>
      <xdr:colOff>706200</xdr:colOff>
      <xdr:row>8</xdr:row>
      <xdr:rowOff>114300</xdr:rowOff>
    </xdr:from>
    <xdr:to>
      <xdr:col>5</xdr:col>
      <xdr:colOff>2362200</xdr:colOff>
      <xdr:row>12</xdr:row>
      <xdr:rowOff>133350</xdr:rowOff>
    </xdr:to>
    <xdr:cxnSp macro="">
      <xdr:nvCxnSpPr>
        <xdr:cNvPr id="12" name="直線矢印コネクタ 11">
          <a:extLst>
            <a:ext uri="{FF2B5EF4-FFF2-40B4-BE49-F238E27FC236}">
              <a16:creationId xmlns:a16="http://schemas.microsoft.com/office/drawing/2014/main" id="{9B70066B-423A-4791-BFCE-CEED9D57085F}"/>
            </a:ext>
          </a:extLst>
        </xdr:cNvPr>
        <xdr:cNvCxnSpPr/>
      </xdr:nvCxnSpPr>
      <xdr:spPr>
        <a:xfrm rot="10800000">
          <a:off x="7621350" y="1743075"/>
          <a:ext cx="1656000" cy="895350"/>
        </a:xfrm>
        <a:prstGeom prst="bentConnector3">
          <a:avLst>
            <a:gd name="adj1" fmla="val 100000"/>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33600</xdr:colOff>
      <xdr:row>8</xdr:row>
      <xdr:rowOff>114300</xdr:rowOff>
    </xdr:from>
    <xdr:to>
      <xdr:col>5</xdr:col>
      <xdr:colOff>609600</xdr:colOff>
      <xdr:row>11</xdr:row>
      <xdr:rowOff>124125</xdr:rowOff>
    </xdr:to>
    <xdr:cxnSp macro="">
      <xdr:nvCxnSpPr>
        <xdr:cNvPr id="13" name="直線矢印コネクタ 11">
          <a:extLst>
            <a:ext uri="{FF2B5EF4-FFF2-40B4-BE49-F238E27FC236}">
              <a16:creationId xmlns:a16="http://schemas.microsoft.com/office/drawing/2014/main" id="{D4DF1AAF-5AE2-4B37-ACBB-8E87F86D945B}"/>
            </a:ext>
          </a:extLst>
        </xdr:cNvPr>
        <xdr:cNvCxnSpPr/>
      </xdr:nvCxnSpPr>
      <xdr:spPr>
        <a:xfrm rot="10800000" flipH="1">
          <a:off x="6948750" y="1743075"/>
          <a:ext cx="576000" cy="648000"/>
        </a:xfrm>
        <a:prstGeom prst="bentConnector3">
          <a:avLst>
            <a:gd name="adj1" fmla="val 100000"/>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0</xdr:colOff>
      <xdr:row>2</xdr:row>
      <xdr:rowOff>243645</xdr:rowOff>
    </xdr:from>
    <xdr:to>
      <xdr:col>5</xdr:col>
      <xdr:colOff>1945851</xdr:colOff>
      <xdr:row>3</xdr:row>
      <xdr:rowOff>157086</xdr:rowOff>
    </xdr:to>
    <xdr:grpSp>
      <xdr:nvGrpSpPr>
        <xdr:cNvPr id="14" name="グループ化 13">
          <a:extLst>
            <a:ext uri="{FF2B5EF4-FFF2-40B4-BE49-F238E27FC236}">
              <a16:creationId xmlns:a16="http://schemas.microsoft.com/office/drawing/2014/main" id="{FF51D121-B318-434E-BD72-44882AC9C13C}"/>
            </a:ext>
          </a:extLst>
        </xdr:cNvPr>
        <xdr:cNvGrpSpPr/>
      </xdr:nvGrpSpPr>
      <xdr:grpSpPr>
        <a:xfrm>
          <a:off x="571500" y="518190"/>
          <a:ext cx="8288380" cy="204794"/>
          <a:chOff x="10186146" y="579822"/>
          <a:chExt cx="8288380" cy="216000"/>
        </a:xfrm>
      </xdr:grpSpPr>
      <xdr:sp macro="" textlink="">
        <xdr:nvSpPr>
          <xdr:cNvPr id="15" name="テキスト ボックス 14">
            <a:extLst>
              <a:ext uri="{FF2B5EF4-FFF2-40B4-BE49-F238E27FC236}">
                <a16:creationId xmlns:a16="http://schemas.microsoft.com/office/drawing/2014/main" id="{FFAEA12D-AE69-8BA6-D2A7-5FF975D2BDCA}"/>
              </a:ext>
            </a:extLst>
          </xdr:cNvPr>
          <xdr:cNvSpPr txBox="1"/>
        </xdr:nvSpPr>
        <xdr:spPr>
          <a:xfrm>
            <a:off x="10186146" y="579822"/>
            <a:ext cx="720000" cy="216000"/>
          </a:xfrm>
          <a:prstGeom prst="rect">
            <a:avLst/>
          </a:prstGeom>
          <a:solidFill>
            <a:schemeClr val="accent4">
              <a:lumMod val="20000"/>
              <a:lumOff val="80000"/>
            </a:schemeClr>
          </a:solidFill>
          <a:ln w="9525" cmpd="sng">
            <a:solidFill>
              <a:sysClr val="windowText" lastClr="000000"/>
            </a:solidFill>
            <a:prstDash val="sysDot"/>
          </a:ln>
        </xdr:spPr>
        <xdr:style>
          <a:lnRef idx="0">
            <a:scrgbClr r="0" g="0" b="0"/>
          </a:lnRef>
          <a:fillRef idx="0">
            <a:scrgbClr r="0" g="0" b="0"/>
          </a:fillRef>
          <a:effectRef idx="0">
            <a:scrgbClr r="0" g="0" b="0"/>
          </a:effectRef>
          <a:fontRef idx="minor">
            <a:schemeClr val="dk1"/>
          </a:fontRef>
        </xdr:style>
        <xdr:txBody>
          <a:bodyPr vertOverflow="overflow" horzOverflow="overflow" wrap="none" lIns="36000" tIns="0" rIns="36000" bIns="0" rtlCol="0" anchor="ctr"/>
          <a:lstStyle/>
          <a:p>
            <a:pPr algn="ctr"/>
            <a:r>
              <a:rPr kumimoji="1" lang="ja-JP" altLang="en-US" sz="1100">
                <a:solidFill>
                  <a:sysClr val="windowText" lastClr="000000"/>
                </a:solidFill>
              </a:rPr>
              <a:t>入力項目</a:t>
            </a:r>
          </a:p>
        </xdr:txBody>
      </xdr:sp>
      <xdr:sp macro="" textlink="">
        <xdr:nvSpPr>
          <xdr:cNvPr id="16" name="テキスト ボックス 15">
            <a:extLst>
              <a:ext uri="{FF2B5EF4-FFF2-40B4-BE49-F238E27FC236}">
                <a16:creationId xmlns:a16="http://schemas.microsoft.com/office/drawing/2014/main" id="{48A3D3DD-22DC-4ED2-6A11-10DABE97C619}"/>
              </a:ext>
            </a:extLst>
          </xdr:cNvPr>
          <xdr:cNvSpPr txBox="1"/>
        </xdr:nvSpPr>
        <xdr:spPr>
          <a:xfrm>
            <a:off x="10914526" y="580804"/>
            <a:ext cx="7560000" cy="2140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lIns="36000" tIns="0" rIns="36000" bIns="0" rtlCol="0" anchor="ctr"/>
          <a:lstStyle/>
          <a:p>
            <a:pPr algn="l"/>
            <a:r>
              <a:rPr kumimoji="1" lang="ja-JP" altLang="en-US" sz="1100" b="1">
                <a:solidFill>
                  <a:schemeClr val="accent1"/>
                </a:solidFill>
              </a:rPr>
              <a:t>を入力してください。要件を満たしていない項目が残存する場合、以下黒枠内にワーニングメッセージが表示されます。</a:t>
            </a:r>
          </a:p>
        </xdr:txBody>
      </xdr:sp>
    </xdr:grpSp>
    <xdr:clientData/>
  </xdr:twoCellAnchor>
</xdr:wsDr>
</file>

<file path=xl/drawings/drawing12.xml><?xml version="1.0" encoding="utf-8"?>
<xdr:wsDr xmlns:xdr="http://schemas.openxmlformats.org/drawingml/2006/spreadsheetDrawing" xmlns:a="http://schemas.openxmlformats.org/drawingml/2006/main">
  <xdr:twoCellAnchor>
    <xdr:from>
      <xdr:col>9</xdr:col>
      <xdr:colOff>22412</xdr:colOff>
      <xdr:row>8</xdr:row>
      <xdr:rowOff>100854</xdr:rowOff>
    </xdr:from>
    <xdr:to>
      <xdr:col>16</xdr:col>
      <xdr:colOff>11206</xdr:colOff>
      <xdr:row>9</xdr:row>
      <xdr:rowOff>151148</xdr:rowOff>
    </xdr:to>
    <xdr:grpSp>
      <xdr:nvGrpSpPr>
        <xdr:cNvPr id="2" name="グループ化 1">
          <a:extLst>
            <a:ext uri="{FF2B5EF4-FFF2-40B4-BE49-F238E27FC236}">
              <a16:creationId xmlns:a16="http://schemas.microsoft.com/office/drawing/2014/main" id="{79BE4EE1-2F29-48C4-8EB5-1D1487FE9BA8}"/>
            </a:ext>
          </a:extLst>
        </xdr:cNvPr>
        <xdr:cNvGrpSpPr/>
      </xdr:nvGrpSpPr>
      <xdr:grpSpPr>
        <a:xfrm>
          <a:off x="12186398" y="1725707"/>
          <a:ext cx="6656294" cy="257603"/>
          <a:chOff x="12192000" y="1333501"/>
          <a:chExt cx="6656294" cy="252000"/>
        </a:xfrm>
      </xdr:grpSpPr>
      <xdr:cxnSp macro="">
        <xdr:nvCxnSpPr>
          <xdr:cNvPr id="3" name="直線矢印コネクタ 2">
            <a:extLst>
              <a:ext uri="{FF2B5EF4-FFF2-40B4-BE49-F238E27FC236}">
                <a16:creationId xmlns:a16="http://schemas.microsoft.com/office/drawing/2014/main" id="{E5CEF501-D05F-6007-87BC-28068B38955A}"/>
              </a:ext>
            </a:extLst>
          </xdr:cNvPr>
          <xdr:cNvCxnSpPr/>
        </xdr:nvCxnSpPr>
        <xdr:spPr>
          <a:xfrm>
            <a:off x="12192000" y="1459501"/>
            <a:ext cx="6656294" cy="0"/>
          </a:xfrm>
          <a:prstGeom prst="straightConnector1">
            <a:avLst/>
          </a:prstGeom>
          <a:ln>
            <a:headEnd type="triangle"/>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4" name="テキスト ボックス 3">
            <a:extLst>
              <a:ext uri="{FF2B5EF4-FFF2-40B4-BE49-F238E27FC236}">
                <a16:creationId xmlns:a16="http://schemas.microsoft.com/office/drawing/2014/main" id="{1247DE04-F14F-3E7A-27A9-BDC525B80140}"/>
              </a:ext>
            </a:extLst>
          </xdr:cNvPr>
          <xdr:cNvSpPr txBox="1"/>
        </xdr:nvSpPr>
        <xdr:spPr>
          <a:xfrm>
            <a:off x="14026147" y="1333501"/>
            <a:ext cx="2988000" cy="252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lIns="36000" tIns="0" rIns="36000" bIns="0" rtlCol="0" anchor="ctr"/>
          <a:lstStyle/>
          <a:p>
            <a:r>
              <a:rPr kumimoji="1" lang="ja-JP" altLang="en-US" sz="1100">
                <a:solidFill>
                  <a:schemeClr val="accent1"/>
                </a:solidFill>
              </a:rPr>
              <a:t>補助事業の計画上の数値を入力してください。</a:t>
            </a:r>
          </a:p>
        </xdr:txBody>
      </xdr:sp>
    </xdr:grpSp>
    <xdr:clientData/>
  </xdr:twoCellAnchor>
  <xdr:twoCellAnchor>
    <xdr:from>
      <xdr:col>11</xdr:col>
      <xdr:colOff>710330</xdr:colOff>
      <xdr:row>6</xdr:row>
      <xdr:rowOff>30733</xdr:rowOff>
    </xdr:from>
    <xdr:to>
      <xdr:col>15</xdr:col>
      <xdr:colOff>930089</xdr:colOff>
      <xdr:row>8</xdr:row>
      <xdr:rowOff>57080</xdr:rowOff>
    </xdr:to>
    <xdr:grpSp>
      <xdr:nvGrpSpPr>
        <xdr:cNvPr id="5" name="グループ化 4">
          <a:extLst>
            <a:ext uri="{FF2B5EF4-FFF2-40B4-BE49-F238E27FC236}">
              <a16:creationId xmlns:a16="http://schemas.microsoft.com/office/drawing/2014/main" id="{1A37919A-C48C-4842-8CA0-15172256DF31}"/>
            </a:ext>
          </a:extLst>
        </xdr:cNvPr>
        <xdr:cNvGrpSpPr/>
      </xdr:nvGrpSpPr>
      <xdr:grpSpPr>
        <a:xfrm>
          <a:off x="14779316" y="1240968"/>
          <a:ext cx="4029759" cy="440965"/>
          <a:chOff x="9429751" y="685800"/>
          <a:chExt cx="4032000" cy="432000"/>
        </a:xfrm>
      </xdr:grpSpPr>
      <xdr:sp macro="" textlink="">
        <xdr:nvSpPr>
          <xdr:cNvPr id="6" name="テキスト ボックス 5">
            <a:extLst>
              <a:ext uri="{FF2B5EF4-FFF2-40B4-BE49-F238E27FC236}">
                <a16:creationId xmlns:a16="http://schemas.microsoft.com/office/drawing/2014/main" id="{779ECD32-177C-8A0B-AB7E-C70B969C0E21}"/>
              </a:ext>
            </a:extLst>
          </xdr:cNvPr>
          <xdr:cNvSpPr txBox="1"/>
        </xdr:nvSpPr>
        <xdr:spPr>
          <a:xfrm>
            <a:off x="10075945" y="775520"/>
            <a:ext cx="1080000" cy="252560"/>
          </a:xfrm>
          <a:prstGeom prst="rect">
            <a:avLst/>
          </a:prstGeom>
          <a:solidFill>
            <a:schemeClr val="accent4">
              <a:lumMod val="20000"/>
              <a:lumOff val="80000"/>
            </a:schemeClr>
          </a:solidFill>
          <a:ln w="9525" cmpd="sng">
            <a:solidFill>
              <a:sysClr val="windowText" lastClr="000000"/>
            </a:solidFill>
            <a:prstDash val="sysDot"/>
          </a:ln>
        </xdr:spPr>
        <xdr:style>
          <a:lnRef idx="0">
            <a:scrgbClr r="0" g="0" b="0"/>
          </a:lnRef>
          <a:fillRef idx="0">
            <a:scrgbClr r="0" g="0" b="0"/>
          </a:fillRef>
          <a:effectRef idx="0">
            <a:scrgbClr r="0" g="0" b="0"/>
          </a:effectRef>
          <a:fontRef idx="minor">
            <a:schemeClr val="dk1"/>
          </a:fontRef>
        </xdr:style>
        <xdr:txBody>
          <a:bodyPr vertOverflow="overflow" horzOverflow="overflow" wrap="none" lIns="36000" tIns="0" rIns="36000" bIns="0" rtlCol="0" anchor="ctr"/>
          <a:lstStyle/>
          <a:p>
            <a:pPr algn="ctr"/>
            <a:r>
              <a:rPr kumimoji="1" lang="ja-JP" altLang="en-US" sz="1100">
                <a:solidFill>
                  <a:sysClr val="windowText" lastClr="000000"/>
                </a:solidFill>
              </a:rPr>
              <a:t>入力項目</a:t>
            </a:r>
          </a:p>
        </xdr:txBody>
      </xdr:sp>
      <xdr:sp macro="" textlink="">
        <xdr:nvSpPr>
          <xdr:cNvPr id="7" name="テキスト ボックス 6">
            <a:extLst>
              <a:ext uri="{FF2B5EF4-FFF2-40B4-BE49-F238E27FC236}">
                <a16:creationId xmlns:a16="http://schemas.microsoft.com/office/drawing/2014/main" id="{C737DC26-7045-77E9-8192-E485CA803565}"/>
              </a:ext>
            </a:extLst>
          </xdr:cNvPr>
          <xdr:cNvSpPr txBox="1"/>
        </xdr:nvSpPr>
        <xdr:spPr>
          <a:xfrm>
            <a:off x="11178515" y="775520"/>
            <a:ext cx="1080000" cy="252560"/>
          </a:xfrm>
          <a:prstGeom prst="rect">
            <a:avLst/>
          </a:prstGeom>
          <a:solidFill>
            <a:schemeClr val="bg1">
              <a:lumMod val="95000"/>
            </a:schemeClr>
          </a:solidFill>
          <a:ln w="9525" cmpd="sng">
            <a:solidFill>
              <a:sysClr val="windowText" lastClr="000000"/>
            </a:solidFill>
            <a:prstDash val="sysDot"/>
          </a:ln>
        </xdr:spPr>
        <xdr:style>
          <a:lnRef idx="0">
            <a:scrgbClr r="0" g="0" b="0"/>
          </a:lnRef>
          <a:fillRef idx="0">
            <a:scrgbClr r="0" g="0" b="0"/>
          </a:fillRef>
          <a:effectRef idx="0">
            <a:scrgbClr r="0" g="0" b="0"/>
          </a:effectRef>
          <a:fontRef idx="minor">
            <a:schemeClr val="dk1"/>
          </a:fontRef>
        </xdr:style>
        <xdr:txBody>
          <a:bodyPr vertOverflow="overflow" horzOverflow="overflow" wrap="none" lIns="36000" tIns="0" rIns="36000" bIns="0" rtlCol="0" anchor="ctr"/>
          <a:lstStyle/>
          <a:p>
            <a:pPr algn="ctr"/>
            <a:r>
              <a:rPr kumimoji="1" lang="ja-JP" altLang="en-US" sz="1100">
                <a:solidFill>
                  <a:sysClr val="windowText" lastClr="000000"/>
                </a:solidFill>
              </a:rPr>
              <a:t>自動入力項目</a:t>
            </a:r>
          </a:p>
        </xdr:txBody>
      </xdr:sp>
      <xdr:sp macro="" textlink="">
        <xdr:nvSpPr>
          <xdr:cNvPr id="8" name="テキスト ボックス 7">
            <a:extLst>
              <a:ext uri="{FF2B5EF4-FFF2-40B4-BE49-F238E27FC236}">
                <a16:creationId xmlns:a16="http://schemas.microsoft.com/office/drawing/2014/main" id="{CF7B1789-3B68-7854-03A9-D6E56EF406C9}"/>
              </a:ext>
            </a:extLst>
          </xdr:cNvPr>
          <xdr:cNvSpPr txBox="1"/>
        </xdr:nvSpPr>
        <xdr:spPr>
          <a:xfrm>
            <a:off x="12281086" y="775520"/>
            <a:ext cx="1080000" cy="252560"/>
          </a:xfrm>
          <a:prstGeom prst="rect">
            <a:avLst/>
          </a:prstGeom>
          <a:solidFill>
            <a:schemeClr val="tx1">
              <a:lumMod val="50000"/>
              <a:lumOff val="50000"/>
            </a:schemeClr>
          </a:solidFill>
          <a:ln w="9525" cmpd="sng">
            <a:solidFill>
              <a:sysClr val="windowText" lastClr="000000"/>
            </a:solidFill>
            <a:prstDash val="sysDot"/>
          </a:ln>
        </xdr:spPr>
        <xdr:style>
          <a:lnRef idx="0">
            <a:scrgbClr r="0" g="0" b="0"/>
          </a:lnRef>
          <a:fillRef idx="0">
            <a:scrgbClr r="0" g="0" b="0"/>
          </a:fillRef>
          <a:effectRef idx="0">
            <a:scrgbClr r="0" g="0" b="0"/>
          </a:effectRef>
          <a:fontRef idx="minor">
            <a:schemeClr val="dk1"/>
          </a:fontRef>
        </xdr:style>
        <xdr:txBody>
          <a:bodyPr vertOverflow="overflow" horzOverflow="overflow" wrap="none" lIns="36000" tIns="0" rIns="36000" bIns="0" rtlCol="0" anchor="ctr"/>
          <a:lstStyle/>
          <a:p>
            <a:pPr algn="ctr"/>
            <a:r>
              <a:rPr kumimoji="1" lang="ja-JP" altLang="en-US" sz="1100">
                <a:solidFill>
                  <a:schemeClr val="bg1"/>
                </a:solidFill>
              </a:rPr>
              <a:t>入力対象外項目</a:t>
            </a:r>
          </a:p>
        </xdr:txBody>
      </xdr:sp>
      <xdr:sp macro="" textlink="">
        <xdr:nvSpPr>
          <xdr:cNvPr id="9" name="正方形/長方形 8">
            <a:extLst>
              <a:ext uri="{FF2B5EF4-FFF2-40B4-BE49-F238E27FC236}">
                <a16:creationId xmlns:a16="http://schemas.microsoft.com/office/drawing/2014/main" id="{C7D696B4-CD48-D28C-01A7-554E50303AD9}"/>
              </a:ext>
            </a:extLst>
          </xdr:cNvPr>
          <xdr:cNvSpPr/>
        </xdr:nvSpPr>
        <xdr:spPr>
          <a:xfrm>
            <a:off x="9429751" y="685800"/>
            <a:ext cx="4032000" cy="432000"/>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0" name="テキスト ボックス 9">
            <a:extLst>
              <a:ext uri="{FF2B5EF4-FFF2-40B4-BE49-F238E27FC236}">
                <a16:creationId xmlns:a16="http://schemas.microsoft.com/office/drawing/2014/main" id="{402A263C-6F40-1BCC-16FB-991BF70A8E27}"/>
              </a:ext>
            </a:extLst>
          </xdr:cNvPr>
          <xdr:cNvSpPr txBox="1"/>
        </xdr:nvSpPr>
        <xdr:spPr>
          <a:xfrm>
            <a:off x="9477375" y="794224"/>
            <a:ext cx="540000" cy="2151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lIns="36000" tIns="0" rIns="36000" bIns="0" rtlCol="0" anchor="ctr"/>
          <a:lstStyle/>
          <a:p>
            <a:pPr algn="ctr"/>
            <a:r>
              <a:rPr kumimoji="1" lang="ja-JP" altLang="en-US" sz="1100">
                <a:solidFill>
                  <a:sysClr val="windowText" lastClr="000000"/>
                </a:solidFill>
              </a:rPr>
              <a:t>凡例：</a:t>
            </a:r>
          </a:p>
        </xdr:txBody>
      </xdr:sp>
    </xdr:grpSp>
    <xdr:clientData/>
  </xdr:twoCellAnchor>
  <xdr:twoCellAnchor>
    <xdr:from>
      <xdr:col>5</xdr:col>
      <xdr:colOff>304799</xdr:colOff>
      <xdr:row>6</xdr:row>
      <xdr:rowOff>38100</xdr:rowOff>
    </xdr:from>
    <xdr:to>
      <xdr:col>9</xdr:col>
      <xdr:colOff>276524</xdr:colOff>
      <xdr:row>8</xdr:row>
      <xdr:rowOff>57150</xdr:rowOff>
    </xdr:to>
    <xdr:sp macro="" textlink="">
      <xdr:nvSpPr>
        <xdr:cNvPr id="11" name="テキスト ボックス 10">
          <a:extLst>
            <a:ext uri="{FF2B5EF4-FFF2-40B4-BE49-F238E27FC236}">
              <a16:creationId xmlns:a16="http://schemas.microsoft.com/office/drawing/2014/main" id="{6BE42EE4-0443-4656-8486-998AEBC70E67}"/>
            </a:ext>
          </a:extLst>
        </xdr:cNvPr>
        <xdr:cNvSpPr txBox="1"/>
      </xdr:nvSpPr>
      <xdr:spPr>
        <a:xfrm>
          <a:off x="7219949" y="1266825"/>
          <a:ext cx="5220000" cy="4191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lIns="36000" tIns="0" rIns="36000" bIns="0" rtlCol="0" anchor="ctr"/>
        <a:lstStyle/>
        <a:p>
          <a:r>
            <a:rPr kumimoji="1" lang="ja-JP" altLang="en-US" sz="1100">
              <a:solidFill>
                <a:schemeClr val="accent1"/>
              </a:solidFill>
            </a:rPr>
            <a:t>①申請者情報 </a:t>
          </a:r>
          <a:r>
            <a:rPr kumimoji="1" lang="en-US" altLang="ja-JP" sz="1100">
              <a:solidFill>
                <a:schemeClr val="accent1"/>
              </a:solidFill>
            </a:rPr>
            <a:t>&gt; </a:t>
          </a:r>
          <a:r>
            <a:rPr kumimoji="1" lang="ja-JP" altLang="en-US" sz="1100">
              <a:solidFill>
                <a:schemeClr val="accent1"/>
              </a:solidFill>
            </a:rPr>
            <a:t>申請</a:t>
          </a:r>
          <a:r>
            <a:rPr lang="ja-JP" altLang="ja-JP" sz="1100">
              <a:solidFill>
                <a:schemeClr val="accent1"/>
              </a:solidFill>
              <a:effectLst/>
              <a:latin typeface="+mn-lt"/>
              <a:ea typeface="+mn-ea"/>
              <a:cs typeface="+mn-cs"/>
            </a:rPr>
            <a:t>時点で確定した決算がない</a:t>
          </a:r>
          <a:r>
            <a:rPr lang="ja-JP" altLang="en-US" sz="1100">
              <a:solidFill>
                <a:schemeClr val="accent1"/>
              </a:solidFill>
              <a:effectLst/>
              <a:latin typeface="+mn-lt"/>
              <a:ea typeface="+mn-ea"/>
              <a:cs typeface="+mn-cs"/>
            </a:rPr>
            <a:t>場合 で”該当する”を選択した場合、</a:t>
          </a:r>
          <a:endParaRPr lang="en-US" altLang="ja-JP" sz="1100">
            <a:solidFill>
              <a:schemeClr val="accent1"/>
            </a:solidFill>
            <a:effectLst/>
            <a:latin typeface="+mn-lt"/>
            <a:ea typeface="+mn-ea"/>
            <a:cs typeface="+mn-cs"/>
          </a:endParaRPr>
        </a:p>
        <a:p>
          <a:r>
            <a:rPr kumimoji="1" lang="ja-JP" altLang="en-US" sz="1100">
              <a:solidFill>
                <a:schemeClr val="accent1"/>
              </a:solidFill>
              <a:effectLst/>
              <a:latin typeface="+mn-lt"/>
              <a:ea typeface="+mn-ea"/>
              <a:cs typeface="+mn-cs"/>
            </a:rPr>
            <a:t>「補助事業完了日を含む事業年度」の翌事業年度が</a:t>
          </a:r>
          <a:r>
            <a:rPr kumimoji="1" lang="en-US" altLang="ja-JP" sz="1100">
              <a:solidFill>
                <a:schemeClr val="accent1"/>
              </a:solidFill>
              <a:effectLst/>
              <a:latin typeface="+mn-lt"/>
              <a:ea typeface="+mn-ea"/>
              <a:cs typeface="+mn-cs"/>
            </a:rPr>
            <a:t>"</a:t>
          </a:r>
          <a:r>
            <a:rPr kumimoji="1" lang="ja-JP" altLang="en-US" sz="1100">
              <a:solidFill>
                <a:schemeClr val="accent1"/>
              </a:solidFill>
              <a:effectLst/>
              <a:latin typeface="+mn-lt"/>
              <a:ea typeface="+mn-ea"/>
              <a:cs typeface="+mn-cs"/>
            </a:rPr>
            <a:t>基準年</a:t>
          </a:r>
          <a:r>
            <a:rPr kumimoji="1" lang="en-US" altLang="ja-JP" sz="1100">
              <a:solidFill>
                <a:schemeClr val="accent1"/>
              </a:solidFill>
              <a:effectLst/>
              <a:latin typeface="+mn-lt"/>
              <a:ea typeface="+mn-ea"/>
              <a:cs typeface="+mn-cs"/>
            </a:rPr>
            <a:t>"</a:t>
          </a:r>
          <a:r>
            <a:rPr kumimoji="1" lang="ja-JP" altLang="en-US" sz="1100">
              <a:solidFill>
                <a:schemeClr val="accent1"/>
              </a:solidFill>
              <a:effectLst/>
              <a:latin typeface="+mn-lt"/>
              <a:ea typeface="+mn-ea"/>
              <a:cs typeface="+mn-cs"/>
            </a:rPr>
            <a:t>として設定されます</a:t>
          </a:r>
          <a:endParaRPr kumimoji="1" lang="ja-JP" altLang="en-US" sz="1100">
            <a:solidFill>
              <a:schemeClr val="accent1"/>
            </a:solidFill>
          </a:endParaRPr>
        </a:p>
      </xdr:txBody>
    </xdr:sp>
    <xdr:clientData/>
  </xdr:twoCellAnchor>
  <xdr:twoCellAnchor>
    <xdr:from>
      <xdr:col>5</xdr:col>
      <xdr:colOff>706200</xdr:colOff>
      <xdr:row>8</xdr:row>
      <xdr:rowOff>114300</xdr:rowOff>
    </xdr:from>
    <xdr:to>
      <xdr:col>5</xdr:col>
      <xdr:colOff>2362200</xdr:colOff>
      <xdr:row>12</xdr:row>
      <xdr:rowOff>133350</xdr:rowOff>
    </xdr:to>
    <xdr:cxnSp macro="">
      <xdr:nvCxnSpPr>
        <xdr:cNvPr id="12" name="直線矢印コネクタ 11">
          <a:extLst>
            <a:ext uri="{FF2B5EF4-FFF2-40B4-BE49-F238E27FC236}">
              <a16:creationId xmlns:a16="http://schemas.microsoft.com/office/drawing/2014/main" id="{3E408147-D3A1-4ED3-936A-0D05024B216E}"/>
            </a:ext>
          </a:extLst>
        </xdr:cNvPr>
        <xdr:cNvCxnSpPr/>
      </xdr:nvCxnSpPr>
      <xdr:spPr>
        <a:xfrm rot="10800000">
          <a:off x="7621350" y="1743075"/>
          <a:ext cx="1656000" cy="895350"/>
        </a:xfrm>
        <a:prstGeom prst="bentConnector3">
          <a:avLst>
            <a:gd name="adj1" fmla="val 100000"/>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33600</xdr:colOff>
      <xdr:row>8</xdr:row>
      <xdr:rowOff>114300</xdr:rowOff>
    </xdr:from>
    <xdr:to>
      <xdr:col>5</xdr:col>
      <xdr:colOff>609600</xdr:colOff>
      <xdr:row>11</xdr:row>
      <xdr:rowOff>124125</xdr:rowOff>
    </xdr:to>
    <xdr:cxnSp macro="">
      <xdr:nvCxnSpPr>
        <xdr:cNvPr id="13" name="直線矢印コネクタ 11">
          <a:extLst>
            <a:ext uri="{FF2B5EF4-FFF2-40B4-BE49-F238E27FC236}">
              <a16:creationId xmlns:a16="http://schemas.microsoft.com/office/drawing/2014/main" id="{DABD7974-8D30-46B5-B8F4-3BBF427977A4}"/>
            </a:ext>
          </a:extLst>
        </xdr:cNvPr>
        <xdr:cNvCxnSpPr/>
      </xdr:nvCxnSpPr>
      <xdr:spPr>
        <a:xfrm rot="10800000" flipH="1">
          <a:off x="6948750" y="1743075"/>
          <a:ext cx="576000" cy="648000"/>
        </a:xfrm>
        <a:prstGeom prst="bentConnector3">
          <a:avLst>
            <a:gd name="adj1" fmla="val 100000"/>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0</xdr:colOff>
      <xdr:row>2</xdr:row>
      <xdr:rowOff>243645</xdr:rowOff>
    </xdr:from>
    <xdr:to>
      <xdr:col>5</xdr:col>
      <xdr:colOff>1945851</xdr:colOff>
      <xdr:row>3</xdr:row>
      <xdr:rowOff>157086</xdr:rowOff>
    </xdr:to>
    <xdr:grpSp>
      <xdr:nvGrpSpPr>
        <xdr:cNvPr id="14" name="グループ化 13">
          <a:extLst>
            <a:ext uri="{FF2B5EF4-FFF2-40B4-BE49-F238E27FC236}">
              <a16:creationId xmlns:a16="http://schemas.microsoft.com/office/drawing/2014/main" id="{9C9E52AF-29E1-4612-9031-25A9E215B01A}"/>
            </a:ext>
          </a:extLst>
        </xdr:cNvPr>
        <xdr:cNvGrpSpPr/>
      </xdr:nvGrpSpPr>
      <xdr:grpSpPr>
        <a:xfrm>
          <a:off x="571500" y="518190"/>
          <a:ext cx="8288380" cy="204794"/>
          <a:chOff x="10186146" y="579822"/>
          <a:chExt cx="8288380" cy="216000"/>
        </a:xfrm>
      </xdr:grpSpPr>
      <xdr:sp macro="" textlink="">
        <xdr:nvSpPr>
          <xdr:cNvPr id="15" name="テキスト ボックス 14">
            <a:extLst>
              <a:ext uri="{FF2B5EF4-FFF2-40B4-BE49-F238E27FC236}">
                <a16:creationId xmlns:a16="http://schemas.microsoft.com/office/drawing/2014/main" id="{F40AFD80-E71C-E353-E46D-F4D156FF1919}"/>
              </a:ext>
            </a:extLst>
          </xdr:cNvPr>
          <xdr:cNvSpPr txBox="1"/>
        </xdr:nvSpPr>
        <xdr:spPr>
          <a:xfrm>
            <a:off x="10186146" y="579822"/>
            <a:ext cx="720000" cy="216000"/>
          </a:xfrm>
          <a:prstGeom prst="rect">
            <a:avLst/>
          </a:prstGeom>
          <a:solidFill>
            <a:schemeClr val="accent4">
              <a:lumMod val="20000"/>
              <a:lumOff val="80000"/>
            </a:schemeClr>
          </a:solidFill>
          <a:ln w="9525" cmpd="sng">
            <a:solidFill>
              <a:sysClr val="windowText" lastClr="000000"/>
            </a:solidFill>
            <a:prstDash val="sysDot"/>
          </a:ln>
        </xdr:spPr>
        <xdr:style>
          <a:lnRef idx="0">
            <a:scrgbClr r="0" g="0" b="0"/>
          </a:lnRef>
          <a:fillRef idx="0">
            <a:scrgbClr r="0" g="0" b="0"/>
          </a:fillRef>
          <a:effectRef idx="0">
            <a:scrgbClr r="0" g="0" b="0"/>
          </a:effectRef>
          <a:fontRef idx="minor">
            <a:schemeClr val="dk1"/>
          </a:fontRef>
        </xdr:style>
        <xdr:txBody>
          <a:bodyPr vertOverflow="overflow" horzOverflow="overflow" wrap="none" lIns="36000" tIns="0" rIns="36000" bIns="0" rtlCol="0" anchor="ctr"/>
          <a:lstStyle/>
          <a:p>
            <a:pPr algn="ctr"/>
            <a:r>
              <a:rPr kumimoji="1" lang="ja-JP" altLang="en-US" sz="1100">
                <a:solidFill>
                  <a:sysClr val="windowText" lastClr="000000"/>
                </a:solidFill>
              </a:rPr>
              <a:t>入力項目</a:t>
            </a:r>
          </a:p>
        </xdr:txBody>
      </xdr:sp>
      <xdr:sp macro="" textlink="">
        <xdr:nvSpPr>
          <xdr:cNvPr id="16" name="テキスト ボックス 15">
            <a:extLst>
              <a:ext uri="{FF2B5EF4-FFF2-40B4-BE49-F238E27FC236}">
                <a16:creationId xmlns:a16="http://schemas.microsoft.com/office/drawing/2014/main" id="{D6178127-BC24-3B2D-7F6C-B46679429F4C}"/>
              </a:ext>
            </a:extLst>
          </xdr:cNvPr>
          <xdr:cNvSpPr txBox="1"/>
        </xdr:nvSpPr>
        <xdr:spPr>
          <a:xfrm>
            <a:off x="10914526" y="580804"/>
            <a:ext cx="7560000" cy="2140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lIns="36000" tIns="0" rIns="36000" bIns="0" rtlCol="0" anchor="ctr"/>
          <a:lstStyle/>
          <a:p>
            <a:pPr algn="l"/>
            <a:r>
              <a:rPr kumimoji="1" lang="ja-JP" altLang="en-US" sz="1100" b="1">
                <a:solidFill>
                  <a:schemeClr val="accent1"/>
                </a:solidFill>
              </a:rPr>
              <a:t>を入力してください。要件を満たしていない項目が残存する場合、以下黒枠内にワーニングメッセージが表示されます。</a:t>
            </a:r>
          </a:p>
        </xdr:txBody>
      </xdr:sp>
    </xdr:grpSp>
    <xdr:clientData/>
  </xdr:twoCellAnchor>
</xdr:wsDr>
</file>

<file path=xl/drawings/drawing13.xml><?xml version="1.0" encoding="utf-8"?>
<xdr:wsDr xmlns:xdr="http://schemas.openxmlformats.org/drawingml/2006/spreadsheetDrawing" xmlns:a="http://schemas.openxmlformats.org/drawingml/2006/main">
  <xdr:twoCellAnchor>
    <xdr:from>
      <xdr:col>9</xdr:col>
      <xdr:colOff>22412</xdr:colOff>
      <xdr:row>8</xdr:row>
      <xdr:rowOff>100854</xdr:rowOff>
    </xdr:from>
    <xdr:to>
      <xdr:col>16</xdr:col>
      <xdr:colOff>11206</xdr:colOff>
      <xdr:row>9</xdr:row>
      <xdr:rowOff>151148</xdr:rowOff>
    </xdr:to>
    <xdr:grpSp>
      <xdr:nvGrpSpPr>
        <xdr:cNvPr id="2" name="グループ化 1">
          <a:extLst>
            <a:ext uri="{FF2B5EF4-FFF2-40B4-BE49-F238E27FC236}">
              <a16:creationId xmlns:a16="http://schemas.microsoft.com/office/drawing/2014/main" id="{C69E7929-58C0-4AB8-BAF6-6BD57CA7EECA}"/>
            </a:ext>
          </a:extLst>
        </xdr:cNvPr>
        <xdr:cNvGrpSpPr/>
      </xdr:nvGrpSpPr>
      <xdr:grpSpPr>
        <a:xfrm>
          <a:off x="12186398" y="1725707"/>
          <a:ext cx="6656294" cy="257603"/>
          <a:chOff x="12192000" y="1333501"/>
          <a:chExt cx="6656294" cy="252000"/>
        </a:xfrm>
      </xdr:grpSpPr>
      <xdr:cxnSp macro="">
        <xdr:nvCxnSpPr>
          <xdr:cNvPr id="3" name="直線矢印コネクタ 2">
            <a:extLst>
              <a:ext uri="{FF2B5EF4-FFF2-40B4-BE49-F238E27FC236}">
                <a16:creationId xmlns:a16="http://schemas.microsoft.com/office/drawing/2014/main" id="{E5451FE1-8368-3D45-E562-89E6514421CB}"/>
              </a:ext>
            </a:extLst>
          </xdr:cNvPr>
          <xdr:cNvCxnSpPr/>
        </xdr:nvCxnSpPr>
        <xdr:spPr>
          <a:xfrm>
            <a:off x="12192000" y="1459501"/>
            <a:ext cx="6656294" cy="0"/>
          </a:xfrm>
          <a:prstGeom prst="straightConnector1">
            <a:avLst/>
          </a:prstGeom>
          <a:ln>
            <a:headEnd type="triangle"/>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4" name="テキスト ボックス 3">
            <a:extLst>
              <a:ext uri="{FF2B5EF4-FFF2-40B4-BE49-F238E27FC236}">
                <a16:creationId xmlns:a16="http://schemas.microsoft.com/office/drawing/2014/main" id="{5024A7CF-8338-DE87-E7B1-C4D23E07DC86}"/>
              </a:ext>
            </a:extLst>
          </xdr:cNvPr>
          <xdr:cNvSpPr txBox="1"/>
        </xdr:nvSpPr>
        <xdr:spPr>
          <a:xfrm>
            <a:off x="14026147" y="1333501"/>
            <a:ext cx="2988000" cy="252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lIns="36000" tIns="0" rIns="36000" bIns="0" rtlCol="0" anchor="ctr"/>
          <a:lstStyle/>
          <a:p>
            <a:r>
              <a:rPr kumimoji="1" lang="ja-JP" altLang="en-US" sz="1100">
                <a:solidFill>
                  <a:schemeClr val="accent1"/>
                </a:solidFill>
              </a:rPr>
              <a:t>補助事業の計画上の数値を入力してください。</a:t>
            </a:r>
          </a:p>
        </xdr:txBody>
      </xdr:sp>
    </xdr:grpSp>
    <xdr:clientData/>
  </xdr:twoCellAnchor>
  <xdr:twoCellAnchor>
    <xdr:from>
      <xdr:col>11</xdr:col>
      <xdr:colOff>710330</xdr:colOff>
      <xdr:row>6</xdr:row>
      <xdr:rowOff>30733</xdr:rowOff>
    </xdr:from>
    <xdr:to>
      <xdr:col>15</xdr:col>
      <xdr:colOff>930089</xdr:colOff>
      <xdr:row>8</xdr:row>
      <xdr:rowOff>57080</xdr:rowOff>
    </xdr:to>
    <xdr:grpSp>
      <xdr:nvGrpSpPr>
        <xdr:cNvPr id="5" name="グループ化 4">
          <a:extLst>
            <a:ext uri="{FF2B5EF4-FFF2-40B4-BE49-F238E27FC236}">
              <a16:creationId xmlns:a16="http://schemas.microsoft.com/office/drawing/2014/main" id="{5AAE5BE6-7447-4286-BC1A-B5CED76976C9}"/>
            </a:ext>
          </a:extLst>
        </xdr:cNvPr>
        <xdr:cNvGrpSpPr/>
      </xdr:nvGrpSpPr>
      <xdr:grpSpPr>
        <a:xfrm>
          <a:off x="14779316" y="1240968"/>
          <a:ext cx="4029759" cy="440965"/>
          <a:chOff x="9429751" y="685800"/>
          <a:chExt cx="4032000" cy="432000"/>
        </a:xfrm>
      </xdr:grpSpPr>
      <xdr:sp macro="" textlink="">
        <xdr:nvSpPr>
          <xdr:cNvPr id="6" name="テキスト ボックス 5">
            <a:extLst>
              <a:ext uri="{FF2B5EF4-FFF2-40B4-BE49-F238E27FC236}">
                <a16:creationId xmlns:a16="http://schemas.microsoft.com/office/drawing/2014/main" id="{17B89F94-4120-8EE1-8130-E5B4655CD425}"/>
              </a:ext>
            </a:extLst>
          </xdr:cNvPr>
          <xdr:cNvSpPr txBox="1"/>
        </xdr:nvSpPr>
        <xdr:spPr>
          <a:xfrm>
            <a:off x="10075945" y="775520"/>
            <a:ext cx="1080000" cy="252560"/>
          </a:xfrm>
          <a:prstGeom prst="rect">
            <a:avLst/>
          </a:prstGeom>
          <a:solidFill>
            <a:schemeClr val="accent4">
              <a:lumMod val="20000"/>
              <a:lumOff val="80000"/>
            </a:schemeClr>
          </a:solidFill>
          <a:ln w="9525" cmpd="sng">
            <a:solidFill>
              <a:sysClr val="windowText" lastClr="000000"/>
            </a:solidFill>
            <a:prstDash val="sysDot"/>
          </a:ln>
        </xdr:spPr>
        <xdr:style>
          <a:lnRef idx="0">
            <a:scrgbClr r="0" g="0" b="0"/>
          </a:lnRef>
          <a:fillRef idx="0">
            <a:scrgbClr r="0" g="0" b="0"/>
          </a:fillRef>
          <a:effectRef idx="0">
            <a:scrgbClr r="0" g="0" b="0"/>
          </a:effectRef>
          <a:fontRef idx="minor">
            <a:schemeClr val="dk1"/>
          </a:fontRef>
        </xdr:style>
        <xdr:txBody>
          <a:bodyPr vertOverflow="overflow" horzOverflow="overflow" wrap="none" lIns="36000" tIns="0" rIns="36000" bIns="0" rtlCol="0" anchor="ctr"/>
          <a:lstStyle/>
          <a:p>
            <a:pPr algn="ctr"/>
            <a:r>
              <a:rPr kumimoji="1" lang="ja-JP" altLang="en-US" sz="1100">
                <a:solidFill>
                  <a:sysClr val="windowText" lastClr="000000"/>
                </a:solidFill>
              </a:rPr>
              <a:t>入力項目</a:t>
            </a:r>
          </a:p>
        </xdr:txBody>
      </xdr:sp>
      <xdr:sp macro="" textlink="">
        <xdr:nvSpPr>
          <xdr:cNvPr id="7" name="テキスト ボックス 6">
            <a:extLst>
              <a:ext uri="{FF2B5EF4-FFF2-40B4-BE49-F238E27FC236}">
                <a16:creationId xmlns:a16="http://schemas.microsoft.com/office/drawing/2014/main" id="{A0E9B7DF-C799-1C42-066B-552615F1A1CB}"/>
              </a:ext>
            </a:extLst>
          </xdr:cNvPr>
          <xdr:cNvSpPr txBox="1"/>
        </xdr:nvSpPr>
        <xdr:spPr>
          <a:xfrm>
            <a:off x="11178515" y="775520"/>
            <a:ext cx="1080000" cy="252560"/>
          </a:xfrm>
          <a:prstGeom prst="rect">
            <a:avLst/>
          </a:prstGeom>
          <a:solidFill>
            <a:schemeClr val="bg1">
              <a:lumMod val="95000"/>
            </a:schemeClr>
          </a:solidFill>
          <a:ln w="9525" cmpd="sng">
            <a:solidFill>
              <a:sysClr val="windowText" lastClr="000000"/>
            </a:solidFill>
            <a:prstDash val="sysDot"/>
          </a:ln>
        </xdr:spPr>
        <xdr:style>
          <a:lnRef idx="0">
            <a:scrgbClr r="0" g="0" b="0"/>
          </a:lnRef>
          <a:fillRef idx="0">
            <a:scrgbClr r="0" g="0" b="0"/>
          </a:fillRef>
          <a:effectRef idx="0">
            <a:scrgbClr r="0" g="0" b="0"/>
          </a:effectRef>
          <a:fontRef idx="minor">
            <a:schemeClr val="dk1"/>
          </a:fontRef>
        </xdr:style>
        <xdr:txBody>
          <a:bodyPr vertOverflow="overflow" horzOverflow="overflow" wrap="none" lIns="36000" tIns="0" rIns="36000" bIns="0" rtlCol="0" anchor="ctr"/>
          <a:lstStyle/>
          <a:p>
            <a:pPr algn="ctr"/>
            <a:r>
              <a:rPr kumimoji="1" lang="ja-JP" altLang="en-US" sz="1100">
                <a:solidFill>
                  <a:sysClr val="windowText" lastClr="000000"/>
                </a:solidFill>
              </a:rPr>
              <a:t>自動入力項目</a:t>
            </a:r>
          </a:p>
        </xdr:txBody>
      </xdr:sp>
      <xdr:sp macro="" textlink="">
        <xdr:nvSpPr>
          <xdr:cNvPr id="8" name="テキスト ボックス 7">
            <a:extLst>
              <a:ext uri="{FF2B5EF4-FFF2-40B4-BE49-F238E27FC236}">
                <a16:creationId xmlns:a16="http://schemas.microsoft.com/office/drawing/2014/main" id="{D3DF18EC-9B2C-6E68-F2C3-FEF379D3DA15}"/>
              </a:ext>
            </a:extLst>
          </xdr:cNvPr>
          <xdr:cNvSpPr txBox="1"/>
        </xdr:nvSpPr>
        <xdr:spPr>
          <a:xfrm>
            <a:off x="12281086" y="775520"/>
            <a:ext cx="1080000" cy="252560"/>
          </a:xfrm>
          <a:prstGeom prst="rect">
            <a:avLst/>
          </a:prstGeom>
          <a:solidFill>
            <a:schemeClr val="tx1">
              <a:lumMod val="50000"/>
              <a:lumOff val="50000"/>
            </a:schemeClr>
          </a:solidFill>
          <a:ln w="9525" cmpd="sng">
            <a:solidFill>
              <a:sysClr val="windowText" lastClr="000000"/>
            </a:solidFill>
            <a:prstDash val="sysDot"/>
          </a:ln>
        </xdr:spPr>
        <xdr:style>
          <a:lnRef idx="0">
            <a:scrgbClr r="0" g="0" b="0"/>
          </a:lnRef>
          <a:fillRef idx="0">
            <a:scrgbClr r="0" g="0" b="0"/>
          </a:fillRef>
          <a:effectRef idx="0">
            <a:scrgbClr r="0" g="0" b="0"/>
          </a:effectRef>
          <a:fontRef idx="minor">
            <a:schemeClr val="dk1"/>
          </a:fontRef>
        </xdr:style>
        <xdr:txBody>
          <a:bodyPr vertOverflow="overflow" horzOverflow="overflow" wrap="none" lIns="36000" tIns="0" rIns="36000" bIns="0" rtlCol="0" anchor="ctr"/>
          <a:lstStyle/>
          <a:p>
            <a:pPr algn="ctr"/>
            <a:r>
              <a:rPr kumimoji="1" lang="ja-JP" altLang="en-US" sz="1100">
                <a:solidFill>
                  <a:schemeClr val="bg1"/>
                </a:solidFill>
              </a:rPr>
              <a:t>入力対象外項目</a:t>
            </a:r>
          </a:p>
        </xdr:txBody>
      </xdr:sp>
      <xdr:sp macro="" textlink="">
        <xdr:nvSpPr>
          <xdr:cNvPr id="9" name="正方形/長方形 8">
            <a:extLst>
              <a:ext uri="{FF2B5EF4-FFF2-40B4-BE49-F238E27FC236}">
                <a16:creationId xmlns:a16="http://schemas.microsoft.com/office/drawing/2014/main" id="{29057CA9-2085-EF25-066C-F3B5AB9EE7F9}"/>
              </a:ext>
            </a:extLst>
          </xdr:cNvPr>
          <xdr:cNvSpPr/>
        </xdr:nvSpPr>
        <xdr:spPr>
          <a:xfrm>
            <a:off x="9429751" y="685800"/>
            <a:ext cx="4032000" cy="432000"/>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0" name="テキスト ボックス 9">
            <a:extLst>
              <a:ext uri="{FF2B5EF4-FFF2-40B4-BE49-F238E27FC236}">
                <a16:creationId xmlns:a16="http://schemas.microsoft.com/office/drawing/2014/main" id="{68742A82-FAE7-D265-04EA-3AA33A0B0906}"/>
              </a:ext>
            </a:extLst>
          </xdr:cNvPr>
          <xdr:cNvSpPr txBox="1"/>
        </xdr:nvSpPr>
        <xdr:spPr>
          <a:xfrm>
            <a:off x="9477375" y="794224"/>
            <a:ext cx="540000" cy="2151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lIns="36000" tIns="0" rIns="36000" bIns="0" rtlCol="0" anchor="ctr"/>
          <a:lstStyle/>
          <a:p>
            <a:pPr algn="ctr"/>
            <a:r>
              <a:rPr kumimoji="1" lang="ja-JP" altLang="en-US" sz="1100">
                <a:solidFill>
                  <a:sysClr val="windowText" lastClr="000000"/>
                </a:solidFill>
              </a:rPr>
              <a:t>凡例：</a:t>
            </a:r>
          </a:p>
        </xdr:txBody>
      </xdr:sp>
    </xdr:grpSp>
    <xdr:clientData/>
  </xdr:twoCellAnchor>
  <xdr:twoCellAnchor>
    <xdr:from>
      <xdr:col>5</xdr:col>
      <xdr:colOff>304799</xdr:colOff>
      <xdr:row>6</xdr:row>
      <xdr:rowOff>38100</xdr:rowOff>
    </xdr:from>
    <xdr:to>
      <xdr:col>9</xdr:col>
      <xdr:colOff>276524</xdr:colOff>
      <xdr:row>8</xdr:row>
      <xdr:rowOff>57150</xdr:rowOff>
    </xdr:to>
    <xdr:sp macro="" textlink="">
      <xdr:nvSpPr>
        <xdr:cNvPr id="11" name="テキスト ボックス 10">
          <a:extLst>
            <a:ext uri="{FF2B5EF4-FFF2-40B4-BE49-F238E27FC236}">
              <a16:creationId xmlns:a16="http://schemas.microsoft.com/office/drawing/2014/main" id="{05E14A6E-121F-4583-B659-A7C576645C05}"/>
            </a:ext>
          </a:extLst>
        </xdr:cNvPr>
        <xdr:cNvSpPr txBox="1"/>
      </xdr:nvSpPr>
      <xdr:spPr>
        <a:xfrm>
          <a:off x="7219949" y="1266825"/>
          <a:ext cx="5220000" cy="4191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lIns="36000" tIns="0" rIns="36000" bIns="0" rtlCol="0" anchor="ctr"/>
        <a:lstStyle/>
        <a:p>
          <a:r>
            <a:rPr kumimoji="1" lang="ja-JP" altLang="en-US" sz="1100">
              <a:solidFill>
                <a:schemeClr val="accent1"/>
              </a:solidFill>
            </a:rPr>
            <a:t>①申請者情報 </a:t>
          </a:r>
          <a:r>
            <a:rPr kumimoji="1" lang="en-US" altLang="ja-JP" sz="1100">
              <a:solidFill>
                <a:schemeClr val="accent1"/>
              </a:solidFill>
            </a:rPr>
            <a:t>&gt; </a:t>
          </a:r>
          <a:r>
            <a:rPr kumimoji="1" lang="ja-JP" altLang="en-US" sz="1100">
              <a:solidFill>
                <a:schemeClr val="accent1"/>
              </a:solidFill>
            </a:rPr>
            <a:t>申請</a:t>
          </a:r>
          <a:r>
            <a:rPr lang="ja-JP" altLang="ja-JP" sz="1100">
              <a:solidFill>
                <a:schemeClr val="accent1"/>
              </a:solidFill>
              <a:effectLst/>
              <a:latin typeface="+mn-lt"/>
              <a:ea typeface="+mn-ea"/>
              <a:cs typeface="+mn-cs"/>
            </a:rPr>
            <a:t>時点で確定した決算がない</a:t>
          </a:r>
          <a:r>
            <a:rPr lang="ja-JP" altLang="en-US" sz="1100">
              <a:solidFill>
                <a:schemeClr val="accent1"/>
              </a:solidFill>
              <a:effectLst/>
              <a:latin typeface="+mn-lt"/>
              <a:ea typeface="+mn-ea"/>
              <a:cs typeface="+mn-cs"/>
            </a:rPr>
            <a:t>場合 で”該当する”を選択した場合、</a:t>
          </a:r>
          <a:endParaRPr lang="en-US" altLang="ja-JP" sz="1100">
            <a:solidFill>
              <a:schemeClr val="accent1"/>
            </a:solidFill>
            <a:effectLst/>
            <a:latin typeface="+mn-lt"/>
            <a:ea typeface="+mn-ea"/>
            <a:cs typeface="+mn-cs"/>
          </a:endParaRPr>
        </a:p>
        <a:p>
          <a:r>
            <a:rPr kumimoji="1" lang="ja-JP" altLang="en-US" sz="1100">
              <a:solidFill>
                <a:schemeClr val="accent1"/>
              </a:solidFill>
              <a:effectLst/>
              <a:latin typeface="+mn-lt"/>
              <a:ea typeface="+mn-ea"/>
              <a:cs typeface="+mn-cs"/>
            </a:rPr>
            <a:t>「補助事業完了日を含む事業年度」の翌事業年度が</a:t>
          </a:r>
          <a:r>
            <a:rPr kumimoji="1" lang="en-US" altLang="ja-JP" sz="1100">
              <a:solidFill>
                <a:schemeClr val="accent1"/>
              </a:solidFill>
              <a:effectLst/>
              <a:latin typeface="+mn-lt"/>
              <a:ea typeface="+mn-ea"/>
              <a:cs typeface="+mn-cs"/>
            </a:rPr>
            <a:t>"</a:t>
          </a:r>
          <a:r>
            <a:rPr kumimoji="1" lang="ja-JP" altLang="en-US" sz="1100">
              <a:solidFill>
                <a:schemeClr val="accent1"/>
              </a:solidFill>
              <a:effectLst/>
              <a:latin typeface="+mn-lt"/>
              <a:ea typeface="+mn-ea"/>
              <a:cs typeface="+mn-cs"/>
            </a:rPr>
            <a:t>基準年</a:t>
          </a:r>
          <a:r>
            <a:rPr kumimoji="1" lang="en-US" altLang="ja-JP" sz="1100">
              <a:solidFill>
                <a:schemeClr val="accent1"/>
              </a:solidFill>
              <a:effectLst/>
              <a:latin typeface="+mn-lt"/>
              <a:ea typeface="+mn-ea"/>
              <a:cs typeface="+mn-cs"/>
            </a:rPr>
            <a:t>"</a:t>
          </a:r>
          <a:r>
            <a:rPr kumimoji="1" lang="ja-JP" altLang="en-US" sz="1100">
              <a:solidFill>
                <a:schemeClr val="accent1"/>
              </a:solidFill>
              <a:effectLst/>
              <a:latin typeface="+mn-lt"/>
              <a:ea typeface="+mn-ea"/>
              <a:cs typeface="+mn-cs"/>
            </a:rPr>
            <a:t>として設定されます</a:t>
          </a:r>
          <a:endParaRPr kumimoji="1" lang="ja-JP" altLang="en-US" sz="1100">
            <a:solidFill>
              <a:schemeClr val="accent1"/>
            </a:solidFill>
          </a:endParaRPr>
        </a:p>
      </xdr:txBody>
    </xdr:sp>
    <xdr:clientData/>
  </xdr:twoCellAnchor>
  <xdr:twoCellAnchor>
    <xdr:from>
      <xdr:col>5</xdr:col>
      <xdr:colOff>706200</xdr:colOff>
      <xdr:row>8</xdr:row>
      <xdr:rowOff>114300</xdr:rowOff>
    </xdr:from>
    <xdr:to>
      <xdr:col>5</xdr:col>
      <xdr:colOff>2362200</xdr:colOff>
      <xdr:row>12</xdr:row>
      <xdr:rowOff>133350</xdr:rowOff>
    </xdr:to>
    <xdr:cxnSp macro="">
      <xdr:nvCxnSpPr>
        <xdr:cNvPr id="12" name="直線矢印コネクタ 11">
          <a:extLst>
            <a:ext uri="{FF2B5EF4-FFF2-40B4-BE49-F238E27FC236}">
              <a16:creationId xmlns:a16="http://schemas.microsoft.com/office/drawing/2014/main" id="{C89B41F5-23C7-42A3-9976-4AAF33A23B87}"/>
            </a:ext>
          </a:extLst>
        </xdr:cNvPr>
        <xdr:cNvCxnSpPr/>
      </xdr:nvCxnSpPr>
      <xdr:spPr>
        <a:xfrm rot="10800000">
          <a:off x="7621350" y="1743075"/>
          <a:ext cx="1656000" cy="895350"/>
        </a:xfrm>
        <a:prstGeom prst="bentConnector3">
          <a:avLst>
            <a:gd name="adj1" fmla="val 100000"/>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33600</xdr:colOff>
      <xdr:row>8</xdr:row>
      <xdr:rowOff>114300</xdr:rowOff>
    </xdr:from>
    <xdr:to>
      <xdr:col>5</xdr:col>
      <xdr:colOff>609600</xdr:colOff>
      <xdr:row>11</xdr:row>
      <xdr:rowOff>124125</xdr:rowOff>
    </xdr:to>
    <xdr:cxnSp macro="">
      <xdr:nvCxnSpPr>
        <xdr:cNvPr id="13" name="直線矢印コネクタ 11">
          <a:extLst>
            <a:ext uri="{FF2B5EF4-FFF2-40B4-BE49-F238E27FC236}">
              <a16:creationId xmlns:a16="http://schemas.microsoft.com/office/drawing/2014/main" id="{1F30AF6E-C2DF-4CEC-890E-40300DF6E299}"/>
            </a:ext>
          </a:extLst>
        </xdr:cNvPr>
        <xdr:cNvCxnSpPr/>
      </xdr:nvCxnSpPr>
      <xdr:spPr>
        <a:xfrm rot="10800000" flipH="1">
          <a:off x="6948750" y="1743075"/>
          <a:ext cx="576000" cy="648000"/>
        </a:xfrm>
        <a:prstGeom prst="bentConnector3">
          <a:avLst>
            <a:gd name="adj1" fmla="val 100000"/>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0</xdr:colOff>
      <xdr:row>2</xdr:row>
      <xdr:rowOff>243645</xdr:rowOff>
    </xdr:from>
    <xdr:to>
      <xdr:col>5</xdr:col>
      <xdr:colOff>1945851</xdr:colOff>
      <xdr:row>3</xdr:row>
      <xdr:rowOff>157086</xdr:rowOff>
    </xdr:to>
    <xdr:grpSp>
      <xdr:nvGrpSpPr>
        <xdr:cNvPr id="14" name="グループ化 13">
          <a:extLst>
            <a:ext uri="{FF2B5EF4-FFF2-40B4-BE49-F238E27FC236}">
              <a16:creationId xmlns:a16="http://schemas.microsoft.com/office/drawing/2014/main" id="{311F6AD3-F2AC-452B-A0DD-B319C88B481B}"/>
            </a:ext>
          </a:extLst>
        </xdr:cNvPr>
        <xdr:cNvGrpSpPr/>
      </xdr:nvGrpSpPr>
      <xdr:grpSpPr>
        <a:xfrm>
          <a:off x="571500" y="518190"/>
          <a:ext cx="8288380" cy="204794"/>
          <a:chOff x="10186146" y="579822"/>
          <a:chExt cx="8288380" cy="216000"/>
        </a:xfrm>
      </xdr:grpSpPr>
      <xdr:sp macro="" textlink="">
        <xdr:nvSpPr>
          <xdr:cNvPr id="15" name="テキスト ボックス 14">
            <a:extLst>
              <a:ext uri="{FF2B5EF4-FFF2-40B4-BE49-F238E27FC236}">
                <a16:creationId xmlns:a16="http://schemas.microsoft.com/office/drawing/2014/main" id="{9517F0B8-985F-C5C3-8C38-6FBFD0154662}"/>
              </a:ext>
            </a:extLst>
          </xdr:cNvPr>
          <xdr:cNvSpPr txBox="1"/>
        </xdr:nvSpPr>
        <xdr:spPr>
          <a:xfrm>
            <a:off x="10186146" y="579822"/>
            <a:ext cx="720000" cy="216000"/>
          </a:xfrm>
          <a:prstGeom prst="rect">
            <a:avLst/>
          </a:prstGeom>
          <a:solidFill>
            <a:schemeClr val="accent4">
              <a:lumMod val="20000"/>
              <a:lumOff val="80000"/>
            </a:schemeClr>
          </a:solidFill>
          <a:ln w="9525" cmpd="sng">
            <a:solidFill>
              <a:sysClr val="windowText" lastClr="000000"/>
            </a:solidFill>
            <a:prstDash val="sysDot"/>
          </a:ln>
        </xdr:spPr>
        <xdr:style>
          <a:lnRef idx="0">
            <a:scrgbClr r="0" g="0" b="0"/>
          </a:lnRef>
          <a:fillRef idx="0">
            <a:scrgbClr r="0" g="0" b="0"/>
          </a:fillRef>
          <a:effectRef idx="0">
            <a:scrgbClr r="0" g="0" b="0"/>
          </a:effectRef>
          <a:fontRef idx="minor">
            <a:schemeClr val="dk1"/>
          </a:fontRef>
        </xdr:style>
        <xdr:txBody>
          <a:bodyPr vertOverflow="overflow" horzOverflow="overflow" wrap="none" lIns="36000" tIns="0" rIns="36000" bIns="0" rtlCol="0" anchor="ctr"/>
          <a:lstStyle/>
          <a:p>
            <a:pPr algn="ctr"/>
            <a:r>
              <a:rPr kumimoji="1" lang="ja-JP" altLang="en-US" sz="1100">
                <a:solidFill>
                  <a:sysClr val="windowText" lastClr="000000"/>
                </a:solidFill>
              </a:rPr>
              <a:t>入力項目</a:t>
            </a:r>
          </a:p>
        </xdr:txBody>
      </xdr:sp>
      <xdr:sp macro="" textlink="">
        <xdr:nvSpPr>
          <xdr:cNvPr id="16" name="テキスト ボックス 15">
            <a:extLst>
              <a:ext uri="{FF2B5EF4-FFF2-40B4-BE49-F238E27FC236}">
                <a16:creationId xmlns:a16="http://schemas.microsoft.com/office/drawing/2014/main" id="{6251AA7D-8E19-4742-19E1-3CC40D00CF7D}"/>
              </a:ext>
            </a:extLst>
          </xdr:cNvPr>
          <xdr:cNvSpPr txBox="1"/>
        </xdr:nvSpPr>
        <xdr:spPr>
          <a:xfrm>
            <a:off x="10914526" y="580804"/>
            <a:ext cx="7560000" cy="2140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lIns="36000" tIns="0" rIns="36000" bIns="0" rtlCol="0" anchor="ctr"/>
          <a:lstStyle/>
          <a:p>
            <a:pPr algn="l"/>
            <a:r>
              <a:rPr kumimoji="1" lang="ja-JP" altLang="en-US" sz="1100" b="1">
                <a:solidFill>
                  <a:schemeClr val="accent1"/>
                </a:solidFill>
              </a:rPr>
              <a:t>を入力してください。要件を満たしていない項目が残存する場合、以下黒枠内にワーニングメッセージが表示されます。</a:t>
            </a:r>
          </a:p>
        </xdr:txBody>
      </xdr:sp>
    </xdr:grpSp>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6626</xdr:colOff>
      <xdr:row>0</xdr:row>
      <xdr:rowOff>0</xdr:rowOff>
    </xdr:from>
    <xdr:to>
      <xdr:col>10</xdr:col>
      <xdr:colOff>332466</xdr:colOff>
      <xdr:row>34</xdr:row>
      <xdr:rowOff>121790</xdr:rowOff>
    </xdr:to>
    <xdr:pic>
      <xdr:nvPicPr>
        <xdr:cNvPr id="2" name="図 1">
          <a:extLst>
            <a:ext uri="{FF2B5EF4-FFF2-40B4-BE49-F238E27FC236}">
              <a16:creationId xmlns:a16="http://schemas.microsoft.com/office/drawing/2014/main" id="{525A8C07-E572-4550-9F45-A1F16FF9CD2E}"/>
            </a:ext>
          </a:extLst>
        </xdr:cNvPr>
        <xdr:cNvPicPr>
          <a:picLocks noChangeAspect="1"/>
        </xdr:cNvPicPr>
      </xdr:nvPicPr>
      <xdr:blipFill>
        <a:blip xmlns:r="http://schemas.openxmlformats.org/officeDocument/2006/relationships" r:embed="rId1"/>
        <a:stretch>
          <a:fillRect/>
        </a:stretch>
      </xdr:blipFill>
      <xdr:spPr>
        <a:xfrm>
          <a:off x="6626" y="0"/>
          <a:ext cx="7018188" cy="8006833"/>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2</xdr:col>
      <xdr:colOff>190500</xdr:colOff>
      <xdr:row>17</xdr:row>
      <xdr:rowOff>142875</xdr:rowOff>
    </xdr:from>
    <xdr:to>
      <xdr:col>2</xdr:col>
      <xdr:colOff>2638767</xdr:colOff>
      <xdr:row>21</xdr:row>
      <xdr:rowOff>885558</xdr:rowOff>
    </xdr:to>
    <xdr:pic>
      <xdr:nvPicPr>
        <xdr:cNvPr id="4" name="図 1">
          <a:extLst>
            <a:ext uri="{FF2B5EF4-FFF2-40B4-BE49-F238E27FC236}">
              <a16:creationId xmlns:a16="http://schemas.microsoft.com/office/drawing/2014/main" id="{6900BD39-B538-FC18-8FA7-3726EE6E7BC9}"/>
            </a:ext>
          </a:extLst>
        </xdr:cNvPr>
        <xdr:cNvPicPr>
          <a:picLocks noChangeAspect="1"/>
        </xdr:cNvPicPr>
      </xdr:nvPicPr>
      <xdr:blipFill>
        <a:blip xmlns:r="http://schemas.openxmlformats.org/officeDocument/2006/relationships" r:embed="rId1"/>
        <a:stretch>
          <a:fillRect/>
        </a:stretch>
      </xdr:blipFill>
      <xdr:spPr>
        <a:xfrm>
          <a:off x="866775" y="11820525"/>
          <a:ext cx="2448267" cy="2105319"/>
        </a:xfrm>
        <a:prstGeom prst="rect">
          <a:avLst/>
        </a:prstGeom>
      </xdr:spPr>
    </xdr:pic>
    <xdr:clientData/>
  </xdr:twoCellAnchor>
  <xdr:twoCellAnchor editAs="oneCell">
    <xdr:from>
      <xdr:col>2</xdr:col>
      <xdr:colOff>49395</xdr:colOff>
      <xdr:row>28</xdr:row>
      <xdr:rowOff>180975</xdr:rowOff>
    </xdr:from>
    <xdr:to>
      <xdr:col>2</xdr:col>
      <xdr:colOff>4963024</xdr:colOff>
      <xdr:row>54</xdr:row>
      <xdr:rowOff>54430</xdr:rowOff>
    </xdr:to>
    <xdr:pic>
      <xdr:nvPicPr>
        <xdr:cNvPr id="13" name="図 3">
          <a:extLst>
            <a:ext uri="{FF2B5EF4-FFF2-40B4-BE49-F238E27FC236}">
              <a16:creationId xmlns:a16="http://schemas.microsoft.com/office/drawing/2014/main" id="{E982F8A1-A7BD-1AE5-55CF-1B6EA32A5878}"/>
            </a:ext>
          </a:extLst>
        </xdr:cNvPr>
        <xdr:cNvPicPr>
          <a:picLocks noChangeAspect="1"/>
        </xdr:cNvPicPr>
      </xdr:nvPicPr>
      <xdr:blipFill>
        <a:blip xmlns:r="http://schemas.openxmlformats.org/officeDocument/2006/relationships" r:embed="rId2"/>
        <a:stretch>
          <a:fillRect/>
        </a:stretch>
      </xdr:blipFill>
      <xdr:spPr>
        <a:xfrm>
          <a:off x="713424" y="14876689"/>
          <a:ext cx="4913629" cy="604565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9</xdr:col>
      <xdr:colOff>22412</xdr:colOff>
      <xdr:row>8</xdr:row>
      <xdr:rowOff>100854</xdr:rowOff>
    </xdr:from>
    <xdr:to>
      <xdr:col>16</xdr:col>
      <xdr:colOff>11206</xdr:colOff>
      <xdr:row>9</xdr:row>
      <xdr:rowOff>151148</xdr:rowOff>
    </xdr:to>
    <xdr:grpSp>
      <xdr:nvGrpSpPr>
        <xdr:cNvPr id="2" name="グループ化 1">
          <a:extLst>
            <a:ext uri="{FF2B5EF4-FFF2-40B4-BE49-F238E27FC236}">
              <a16:creationId xmlns:a16="http://schemas.microsoft.com/office/drawing/2014/main" id="{5440DF55-D535-56FA-1EDE-9F4082ED0D82}"/>
            </a:ext>
          </a:extLst>
        </xdr:cNvPr>
        <xdr:cNvGrpSpPr/>
      </xdr:nvGrpSpPr>
      <xdr:grpSpPr>
        <a:xfrm>
          <a:off x="12186398" y="1725707"/>
          <a:ext cx="6656294" cy="257603"/>
          <a:chOff x="12192000" y="1333501"/>
          <a:chExt cx="6656294" cy="252000"/>
        </a:xfrm>
      </xdr:grpSpPr>
      <xdr:cxnSp macro="">
        <xdr:nvCxnSpPr>
          <xdr:cNvPr id="13" name="直線矢印コネクタ 12">
            <a:extLst>
              <a:ext uri="{FF2B5EF4-FFF2-40B4-BE49-F238E27FC236}">
                <a16:creationId xmlns:a16="http://schemas.microsoft.com/office/drawing/2014/main" id="{D6F7515B-BF6E-3F82-724F-FCBC2A5C0039}"/>
              </a:ext>
            </a:extLst>
          </xdr:cNvPr>
          <xdr:cNvCxnSpPr/>
        </xdr:nvCxnSpPr>
        <xdr:spPr>
          <a:xfrm>
            <a:off x="12192000" y="1459501"/>
            <a:ext cx="6656294" cy="0"/>
          </a:xfrm>
          <a:prstGeom prst="straightConnector1">
            <a:avLst/>
          </a:prstGeom>
          <a:ln>
            <a:headEnd type="triangle"/>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14" name="テキスト ボックス 13">
            <a:extLst>
              <a:ext uri="{FF2B5EF4-FFF2-40B4-BE49-F238E27FC236}">
                <a16:creationId xmlns:a16="http://schemas.microsoft.com/office/drawing/2014/main" id="{EB6641F4-249B-31BC-0EE9-AE0A1B23D4F0}"/>
              </a:ext>
            </a:extLst>
          </xdr:cNvPr>
          <xdr:cNvSpPr txBox="1"/>
        </xdr:nvSpPr>
        <xdr:spPr>
          <a:xfrm>
            <a:off x="14026147" y="1333501"/>
            <a:ext cx="2988000" cy="252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lIns="36000" tIns="0" rIns="36000" bIns="0" rtlCol="0" anchor="ctr"/>
          <a:lstStyle/>
          <a:p>
            <a:r>
              <a:rPr kumimoji="1" lang="ja-JP" altLang="en-US" sz="1100">
                <a:solidFill>
                  <a:schemeClr val="accent1"/>
                </a:solidFill>
              </a:rPr>
              <a:t>補助事業の計画上の数値を入力してください。</a:t>
            </a:r>
          </a:p>
        </xdr:txBody>
      </xdr:sp>
    </xdr:grpSp>
    <xdr:clientData/>
  </xdr:twoCellAnchor>
  <xdr:twoCellAnchor>
    <xdr:from>
      <xdr:col>11</xdr:col>
      <xdr:colOff>710330</xdr:colOff>
      <xdr:row>6</xdr:row>
      <xdr:rowOff>30733</xdr:rowOff>
    </xdr:from>
    <xdr:to>
      <xdr:col>15</xdr:col>
      <xdr:colOff>930089</xdr:colOff>
      <xdr:row>8</xdr:row>
      <xdr:rowOff>57080</xdr:rowOff>
    </xdr:to>
    <xdr:grpSp>
      <xdr:nvGrpSpPr>
        <xdr:cNvPr id="9" name="グループ化 8">
          <a:extLst>
            <a:ext uri="{FF2B5EF4-FFF2-40B4-BE49-F238E27FC236}">
              <a16:creationId xmlns:a16="http://schemas.microsoft.com/office/drawing/2014/main" id="{B4EC9D0F-BD05-CBBE-BA72-2ED805BB7876}"/>
            </a:ext>
          </a:extLst>
        </xdr:cNvPr>
        <xdr:cNvGrpSpPr/>
      </xdr:nvGrpSpPr>
      <xdr:grpSpPr>
        <a:xfrm>
          <a:off x="14779316" y="1240968"/>
          <a:ext cx="4029759" cy="440965"/>
          <a:chOff x="9429751" y="685800"/>
          <a:chExt cx="4032000" cy="432000"/>
        </a:xfrm>
      </xdr:grpSpPr>
      <xdr:sp macro="" textlink="">
        <xdr:nvSpPr>
          <xdr:cNvPr id="4" name="テキスト ボックス 3">
            <a:extLst>
              <a:ext uri="{FF2B5EF4-FFF2-40B4-BE49-F238E27FC236}">
                <a16:creationId xmlns:a16="http://schemas.microsoft.com/office/drawing/2014/main" id="{0DF6E517-1172-4DEA-BD1B-E1E763B1F512}"/>
              </a:ext>
            </a:extLst>
          </xdr:cNvPr>
          <xdr:cNvSpPr txBox="1"/>
        </xdr:nvSpPr>
        <xdr:spPr>
          <a:xfrm>
            <a:off x="10075945" y="775520"/>
            <a:ext cx="1080000" cy="252560"/>
          </a:xfrm>
          <a:prstGeom prst="rect">
            <a:avLst/>
          </a:prstGeom>
          <a:solidFill>
            <a:schemeClr val="accent4">
              <a:lumMod val="20000"/>
              <a:lumOff val="80000"/>
            </a:schemeClr>
          </a:solidFill>
          <a:ln w="9525" cmpd="sng">
            <a:solidFill>
              <a:sysClr val="windowText" lastClr="000000"/>
            </a:solidFill>
            <a:prstDash val="sysDot"/>
          </a:ln>
        </xdr:spPr>
        <xdr:style>
          <a:lnRef idx="0">
            <a:scrgbClr r="0" g="0" b="0"/>
          </a:lnRef>
          <a:fillRef idx="0">
            <a:scrgbClr r="0" g="0" b="0"/>
          </a:fillRef>
          <a:effectRef idx="0">
            <a:scrgbClr r="0" g="0" b="0"/>
          </a:effectRef>
          <a:fontRef idx="minor">
            <a:schemeClr val="dk1"/>
          </a:fontRef>
        </xdr:style>
        <xdr:txBody>
          <a:bodyPr vertOverflow="overflow" horzOverflow="overflow" wrap="none" lIns="36000" tIns="0" rIns="36000" bIns="0" rtlCol="0" anchor="ctr"/>
          <a:lstStyle/>
          <a:p>
            <a:pPr algn="ctr"/>
            <a:r>
              <a:rPr kumimoji="1" lang="ja-JP" altLang="en-US" sz="1100">
                <a:solidFill>
                  <a:sysClr val="windowText" lastClr="000000"/>
                </a:solidFill>
              </a:rPr>
              <a:t>入力項目</a:t>
            </a:r>
          </a:p>
        </xdr:txBody>
      </xdr:sp>
      <xdr:sp macro="" textlink="">
        <xdr:nvSpPr>
          <xdr:cNvPr id="5" name="テキスト ボックス 4">
            <a:extLst>
              <a:ext uri="{FF2B5EF4-FFF2-40B4-BE49-F238E27FC236}">
                <a16:creationId xmlns:a16="http://schemas.microsoft.com/office/drawing/2014/main" id="{C74169B2-136C-41A0-95E3-8379C2B2EFD6}"/>
              </a:ext>
            </a:extLst>
          </xdr:cNvPr>
          <xdr:cNvSpPr txBox="1"/>
        </xdr:nvSpPr>
        <xdr:spPr>
          <a:xfrm>
            <a:off x="11178515" y="775520"/>
            <a:ext cx="1080000" cy="252560"/>
          </a:xfrm>
          <a:prstGeom prst="rect">
            <a:avLst/>
          </a:prstGeom>
          <a:solidFill>
            <a:schemeClr val="bg1">
              <a:lumMod val="95000"/>
            </a:schemeClr>
          </a:solidFill>
          <a:ln w="9525" cmpd="sng">
            <a:solidFill>
              <a:sysClr val="windowText" lastClr="000000"/>
            </a:solidFill>
            <a:prstDash val="sysDot"/>
          </a:ln>
        </xdr:spPr>
        <xdr:style>
          <a:lnRef idx="0">
            <a:scrgbClr r="0" g="0" b="0"/>
          </a:lnRef>
          <a:fillRef idx="0">
            <a:scrgbClr r="0" g="0" b="0"/>
          </a:fillRef>
          <a:effectRef idx="0">
            <a:scrgbClr r="0" g="0" b="0"/>
          </a:effectRef>
          <a:fontRef idx="minor">
            <a:schemeClr val="dk1"/>
          </a:fontRef>
        </xdr:style>
        <xdr:txBody>
          <a:bodyPr vertOverflow="overflow" horzOverflow="overflow" wrap="none" lIns="36000" tIns="0" rIns="36000" bIns="0" rtlCol="0" anchor="ctr"/>
          <a:lstStyle/>
          <a:p>
            <a:pPr algn="ctr"/>
            <a:r>
              <a:rPr kumimoji="1" lang="ja-JP" altLang="en-US" sz="1100">
                <a:solidFill>
                  <a:sysClr val="windowText" lastClr="000000"/>
                </a:solidFill>
              </a:rPr>
              <a:t>自動入力項目</a:t>
            </a:r>
          </a:p>
        </xdr:txBody>
      </xdr:sp>
      <xdr:sp macro="" textlink="">
        <xdr:nvSpPr>
          <xdr:cNvPr id="6" name="テキスト ボックス 5">
            <a:extLst>
              <a:ext uri="{FF2B5EF4-FFF2-40B4-BE49-F238E27FC236}">
                <a16:creationId xmlns:a16="http://schemas.microsoft.com/office/drawing/2014/main" id="{EB4F3FF5-35D7-414F-9CCF-ACB01079B4AF}"/>
              </a:ext>
            </a:extLst>
          </xdr:cNvPr>
          <xdr:cNvSpPr txBox="1"/>
        </xdr:nvSpPr>
        <xdr:spPr>
          <a:xfrm>
            <a:off x="12281086" y="775520"/>
            <a:ext cx="1080000" cy="252560"/>
          </a:xfrm>
          <a:prstGeom prst="rect">
            <a:avLst/>
          </a:prstGeom>
          <a:solidFill>
            <a:schemeClr val="tx1">
              <a:lumMod val="50000"/>
              <a:lumOff val="50000"/>
            </a:schemeClr>
          </a:solidFill>
          <a:ln w="9525" cmpd="sng">
            <a:solidFill>
              <a:sysClr val="windowText" lastClr="000000"/>
            </a:solidFill>
            <a:prstDash val="sysDot"/>
          </a:ln>
        </xdr:spPr>
        <xdr:style>
          <a:lnRef idx="0">
            <a:scrgbClr r="0" g="0" b="0"/>
          </a:lnRef>
          <a:fillRef idx="0">
            <a:scrgbClr r="0" g="0" b="0"/>
          </a:fillRef>
          <a:effectRef idx="0">
            <a:scrgbClr r="0" g="0" b="0"/>
          </a:effectRef>
          <a:fontRef idx="minor">
            <a:schemeClr val="dk1"/>
          </a:fontRef>
        </xdr:style>
        <xdr:txBody>
          <a:bodyPr vertOverflow="overflow" horzOverflow="overflow" wrap="none" lIns="36000" tIns="0" rIns="36000" bIns="0" rtlCol="0" anchor="ctr"/>
          <a:lstStyle/>
          <a:p>
            <a:pPr algn="ctr"/>
            <a:r>
              <a:rPr kumimoji="1" lang="ja-JP" altLang="en-US" sz="1100">
                <a:solidFill>
                  <a:schemeClr val="bg1"/>
                </a:solidFill>
              </a:rPr>
              <a:t>入力対象外項目</a:t>
            </a:r>
          </a:p>
        </xdr:txBody>
      </xdr:sp>
      <xdr:sp macro="" textlink="">
        <xdr:nvSpPr>
          <xdr:cNvPr id="7" name="正方形/長方形 6">
            <a:extLst>
              <a:ext uri="{FF2B5EF4-FFF2-40B4-BE49-F238E27FC236}">
                <a16:creationId xmlns:a16="http://schemas.microsoft.com/office/drawing/2014/main" id="{978F1413-EC98-648E-2CE1-F8059CFB0234}"/>
              </a:ext>
            </a:extLst>
          </xdr:cNvPr>
          <xdr:cNvSpPr/>
        </xdr:nvSpPr>
        <xdr:spPr>
          <a:xfrm>
            <a:off x="9429751" y="685800"/>
            <a:ext cx="4032000" cy="432000"/>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3" name="テキスト ボックス 2">
            <a:extLst>
              <a:ext uri="{FF2B5EF4-FFF2-40B4-BE49-F238E27FC236}">
                <a16:creationId xmlns:a16="http://schemas.microsoft.com/office/drawing/2014/main" id="{97434E10-5996-4AC8-9A98-06E08494E879}"/>
              </a:ext>
            </a:extLst>
          </xdr:cNvPr>
          <xdr:cNvSpPr txBox="1"/>
        </xdr:nvSpPr>
        <xdr:spPr>
          <a:xfrm>
            <a:off x="9477375" y="794224"/>
            <a:ext cx="540000" cy="2151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lIns="36000" tIns="0" rIns="36000" bIns="0" rtlCol="0" anchor="ctr"/>
          <a:lstStyle/>
          <a:p>
            <a:pPr algn="ctr"/>
            <a:r>
              <a:rPr kumimoji="1" lang="ja-JP" altLang="en-US" sz="1100">
                <a:solidFill>
                  <a:sysClr val="windowText" lastClr="000000"/>
                </a:solidFill>
              </a:rPr>
              <a:t>凡例：</a:t>
            </a:r>
          </a:p>
        </xdr:txBody>
      </xdr:sp>
    </xdr:grpSp>
    <xdr:clientData/>
  </xdr:twoCellAnchor>
  <xdr:twoCellAnchor>
    <xdr:from>
      <xdr:col>5</xdr:col>
      <xdr:colOff>304799</xdr:colOff>
      <xdr:row>6</xdr:row>
      <xdr:rowOff>38100</xdr:rowOff>
    </xdr:from>
    <xdr:to>
      <xdr:col>9</xdr:col>
      <xdr:colOff>276524</xdr:colOff>
      <xdr:row>8</xdr:row>
      <xdr:rowOff>57150</xdr:rowOff>
    </xdr:to>
    <xdr:sp macro="" textlink="">
      <xdr:nvSpPr>
        <xdr:cNvPr id="10" name="テキスト ボックス 9">
          <a:extLst>
            <a:ext uri="{FF2B5EF4-FFF2-40B4-BE49-F238E27FC236}">
              <a16:creationId xmlns:a16="http://schemas.microsoft.com/office/drawing/2014/main" id="{76C10464-BC02-4131-A468-97722BD2CF32}"/>
            </a:ext>
          </a:extLst>
        </xdr:cNvPr>
        <xdr:cNvSpPr txBox="1"/>
      </xdr:nvSpPr>
      <xdr:spPr>
        <a:xfrm>
          <a:off x="7219949" y="1266825"/>
          <a:ext cx="5220000" cy="4191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lIns="36000" tIns="0" rIns="36000" bIns="0" rtlCol="0" anchor="ctr"/>
        <a:lstStyle/>
        <a:p>
          <a:r>
            <a:rPr kumimoji="1" lang="ja-JP" altLang="en-US" sz="1100">
              <a:solidFill>
                <a:schemeClr val="accent1"/>
              </a:solidFill>
            </a:rPr>
            <a:t>①申請者情報 </a:t>
          </a:r>
          <a:r>
            <a:rPr kumimoji="1" lang="en-US" altLang="ja-JP" sz="1100">
              <a:solidFill>
                <a:schemeClr val="accent1"/>
              </a:solidFill>
            </a:rPr>
            <a:t>&gt; </a:t>
          </a:r>
          <a:r>
            <a:rPr kumimoji="1" lang="ja-JP" altLang="en-US" sz="1100">
              <a:solidFill>
                <a:schemeClr val="accent1"/>
              </a:solidFill>
            </a:rPr>
            <a:t>申請</a:t>
          </a:r>
          <a:r>
            <a:rPr lang="ja-JP" altLang="ja-JP" sz="1100">
              <a:solidFill>
                <a:schemeClr val="accent1"/>
              </a:solidFill>
              <a:effectLst/>
              <a:latin typeface="+mn-lt"/>
              <a:ea typeface="+mn-ea"/>
              <a:cs typeface="+mn-cs"/>
            </a:rPr>
            <a:t>時点で確定した決算がない</a:t>
          </a:r>
          <a:r>
            <a:rPr lang="ja-JP" altLang="en-US" sz="1100">
              <a:solidFill>
                <a:schemeClr val="accent1"/>
              </a:solidFill>
              <a:effectLst/>
              <a:latin typeface="+mn-lt"/>
              <a:ea typeface="+mn-ea"/>
              <a:cs typeface="+mn-cs"/>
            </a:rPr>
            <a:t>場合 で”該当する”を選択した場合、</a:t>
          </a:r>
          <a:endParaRPr lang="en-US" altLang="ja-JP" sz="1100">
            <a:solidFill>
              <a:schemeClr val="accent1"/>
            </a:solidFill>
            <a:effectLst/>
            <a:latin typeface="+mn-lt"/>
            <a:ea typeface="+mn-ea"/>
            <a:cs typeface="+mn-cs"/>
          </a:endParaRPr>
        </a:p>
        <a:p>
          <a:r>
            <a:rPr kumimoji="1" lang="ja-JP" altLang="en-US" sz="1100">
              <a:solidFill>
                <a:schemeClr val="accent1"/>
              </a:solidFill>
              <a:effectLst/>
              <a:latin typeface="+mn-lt"/>
              <a:ea typeface="+mn-ea"/>
              <a:cs typeface="+mn-cs"/>
            </a:rPr>
            <a:t>「補助事業完了日を含む事業年度」の翌事業年度が</a:t>
          </a:r>
          <a:r>
            <a:rPr kumimoji="1" lang="en-US" altLang="ja-JP" sz="1100">
              <a:solidFill>
                <a:schemeClr val="accent1"/>
              </a:solidFill>
              <a:effectLst/>
              <a:latin typeface="+mn-lt"/>
              <a:ea typeface="+mn-ea"/>
              <a:cs typeface="+mn-cs"/>
            </a:rPr>
            <a:t>"</a:t>
          </a:r>
          <a:r>
            <a:rPr kumimoji="1" lang="ja-JP" altLang="en-US" sz="1100">
              <a:solidFill>
                <a:schemeClr val="accent1"/>
              </a:solidFill>
              <a:effectLst/>
              <a:latin typeface="+mn-lt"/>
              <a:ea typeface="+mn-ea"/>
              <a:cs typeface="+mn-cs"/>
            </a:rPr>
            <a:t>基準年</a:t>
          </a:r>
          <a:r>
            <a:rPr kumimoji="1" lang="en-US" altLang="ja-JP" sz="1100">
              <a:solidFill>
                <a:schemeClr val="accent1"/>
              </a:solidFill>
              <a:effectLst/>
              <a:latin typeface="+mn-lt"/>
              <a:ea typeface="+mn-ea"/>
              <a:cs typeface="+mn-cs"/>
            </a:rPr>
            <a:t>"</a:t>
          </a:r>
          <a:r>
            <a:rPr kumimoji="1" lang="ja-JP" altLang="en-US" sz="1100">
              <a:solidFill>
                <a:schemeClr val="accent1"/>
              </a:solidFill>
              <a:effectLst/>
              <a:latin typeface="+mn-lt"/>
              <a:ea typeface="+mn-ea"/>
              <a:cs typeface="+mn-cs"/>
            </a:rPr>
            <a:t>として設定されます</a:t>
          </a:r>
          <a:endParaRPr kumimoji="1" lang="ja-JP" altLang="en-US" sz="1100">
            <a:solidFill>
              <a:schemeClr val="accent1"/>
            </a:solidFill>
          </a:endParaRPr>
        </a:p>
      </xdr:txBody>
    </xdr:sp>
    <xdr:clientData/>
  </xdr:twoCellAnchor>
  <xdr:twoCellAnchor>
    <xdr:from>
      <xdr:col>5</xdr:col>
      <xdr:colOff>706200</xdr:colOff>
      <xdr:row>8</xdr:row>
      <xdr:rowOff>114300</xdr:rowOff>
    </xdr:from>
    <xdr:to>
      <xdr:col>5</xdr:col>
      <xdr:colOff>2362200</xdr:colOff>
      <xdr:row>12</xdr:row>
      <xdr:rowOff>133350</xdr:rowOff>
    </xdr:to>
    <xdr:cxnSp macro="">
      <xdr:nvCxnSpPr>
        <xdr:cNvPr id="12" name="直線矢印コネクタ 11">
          <a:extLst>
            <a:ext uri="{FF2B5EF4-FFF2-40B4-BE49-F238E27FC236}">
              <a16:creationId xmlns:a16="http://schemas.microsoft.com/office/drawing/2014/main" id="{721C2B10-4CA8-0D82-DECC-3F8E6B27823B}"/>
            </a:ext>
          </a:extLst>
        </xdr:cNvPr>
        <xdr:cNvCxnSpPr/>
      </xdr:nvCxnSpPr>
      <xdr:spPr>
        <a:xfrm rot="10800000">
          <a:off x="7621350" y="1743075"/>
          <a:ext cx="1656000" cy="895350"/>
        </a:xfrm>
        <a:prstGeom prst="bentConnector3">
          <a:avLst>
            <a:gd name="adj1" fmla="val 100000"/>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33600</xdr:colOff>
      <xdr:row>8</xdr:row>
      <xdr:rowOff>114300</xdr:rowOff>
    </xdr:from>
    <xdr:to>
      <xdr:col>5</xdr:col>
      <xdr:colOff>609600</xdr:colOff>
      <xdr:row>11</xdr:row>
      <xdr:rowOff>124125</xdr:rowOff>
    </xdr:to>
    <xdr:cxnSp macro="">
      <xdr:nvCxnSpPr>
        <xdr:cNvPr id="22" name="直線矢印コネクタ 11">
          <a:extLst>
            <a:ext uri="{FF2B5EF4-FFF2-40B4-BE49-F238E27FC236}">
              <a16:creationId xmlns:a16="http://schemas.microsoft.com/office/drawing/2014/main" id="{CC5D882E-9007-4B02-8D11-870052B8BC6C}"/>
            </a:ext>
          </a:extLst>
        </xdr:cNvPr>
        <xdr:cNvCxnSpPr/>
      </xdr:nvCxnSpPr>
      <xdr:spPr>
        <a:xfrm rot="10800000" flipH="1">
          <a:off x="6948750" y="1743075"/>
          <a:ext cx="576000" cy="648000"/>
        </a:xfrm>
        <a:prstGeom prst="bentConnector3">
          <a:avLst>
            <a:gd name="adj1" fmla="val 100000"/>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0</xdr:colOff>
      <xdr:row>2</xdr:row>
      <xdr:rowOff>243645</xdr:rowOff>
    </xdr:from>
    <xdr:to>
      <xdr:col>5</xdr:col>
      <xdr:colOff>1945851</xdr:colOff>
      <xdr:row>3</xdr:row>
      <xdr:rowOff>157086</xdr:rowOff>
    </xdr:to>
    <xdr:grpSp>
      <xdr:nvGrpSpPr>
        <xdr:cNvPr id="26" name="グループ化 25">
          <a:extLst>
            <a:ext uri="{FF2B5EF4-FFF2-40B4-BE49-F238E27FC236}">
              <a16:creationId xmlns:a16="http://schemas.microsoft.com/office/drawing/2014/main" id="{92CB60C1-9E85-36F6-5933-6FD7A0521E9E}"/>
            </a:ext>
          </a:extLst>
        </xdr:cNvPr>
        <xdr:cNvGrpSpPr/>
      </xdr:nvGrpSpPr>
      <xdr:grpSpPr>
        <a:xfrm>
          <a:off x="571500" y="518190"/>
          <a:ext cx="8288380" cy="204794"/>
          <a:chOff x="10186146" y="579822"/>
          <a:chExt cx="8288380" cy="216000"/>
        </a:xfrm>
      </xdr:grpSpPr>
      <xdr:sp macro="" textlink="">
        <xdr:nvSpPr>
          <xdr:cNvPr id="24" name="テキスト ボックス 23">
            <a:extLst>
              <a:ext uri="{FF2B5EF4-FFF2-40B4-BE49-F238E27FC236}">
                <a16:creationId xmlns:a16="http://schemas.microsoft.com/office/drawing/2014/main" id="{2B0B4BC4-E622-4DDA-948E-B0BA88284E87}"/>
              </a:ext>
            </a:extLst>
          </xdr:cNvPr>
          <xdr:cNvSpPr txBox="1"/>
        </xdr:nvSpPr>
        <xdr:spPr>
          <a:xfrm>
            <a:off x="10186146" y="579822"/>
            <a:ext cx="720000" cy="216000"/>
          </a:xfrm>
          <a:prstGeom prst="rect">
            <a:avLst/>
          </a:prstGeom>
          <a:solidFill>
            <a:schemeClr val="accent4">
              <a:lumMod val="20000"/>
              <a:lumOff val="80000"/>
            </a:schemeClr>
          </a:solidFill>
          <a:ln w="9525" cmpd="sng">
            <a:solidFill>
              <a:sysClr val="windowText" lastClr="000000"/>
            </a:solidFill>
            <a:prstDash val="sysDot"/>
          </a:ln>
        </xdr:spPr>
        <xdr:style>
          <a:lnRef idx="0">
            <a:scrgbClr r="0" g="0" b="0"/>
          </a:lnRef>
          <a:fillRef idx="0">
            <a:scrgbClr r="0" g="0" b="0"/>
          </a:fillRef>
          <a:effectRef idx="0">
            <a:scrgbClr r="0" g="0" b="0"/>
          </a:effectRef>
          <a:fontRef idx="minor">
            <a:schemeClr val="dk1"/>
          </a:fontRef>
        </xdr:style>
        <xdr:txBody>
          <a:bodyPr vertOverflow="overflow" horzOverflow="overflow" wrap="none" lIns="36000" tIns="0" rIns="36000" bIns="0" rtlCol="0" anchor="ctr"/>
          <a:lstStyle/>
          <a:p>
            <a:pPr algn="ctr"/>
            <a:r>
              <a:rPr kumimoji="1" lang="ja-JP" altLang="en-US" sz="1100">
                <a:solidFill>
                  <a:sysClr val="windowText" lastClr="000000"/>
                </a:solidFill>
              </a:rPr>
              <a:t>入力項目</a:t>
            </a:r>
          </a:p>
        </xdr:txBody>
      </xdr:sp>
      <xdr:sp macro="" textlink="">
        <xdr:nvSpPr>
          <xdr:cNvPr id="25" name="テキスト ボックス 24">
            <a:extLst>
              <a:ext uri="{FF2B5EF4-FFF2-40B4-BE49-F238E27FC236}">
                <a16:creationId xmlns:a16="http://schemas.microsoft.com/office/drawing/2014/main" id="{B25F5CAB-DA59-43E8-819B-E0FC69A6E4A1}"/>
              </a:ext>
            </a:extLst>
          </xdr:cNvPr>
          <xdr:cNvSpPr txBox="1"/>
        </xdr:nvSpPr>
        <xdr:spPr>
          <a:xfrm>
            <a:off x="10914526" y="580804"/>
            <a:ext cx="7560000" cy="2140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lIns="36000" tIns="0" rIns="36000" bIns="0" rtlCol="0" anchor="ctr"/>
          <a:lstStyle/>
          <a:p>
            <a:pPr algn="l"/>
            <a:r>
              <a:rPr kumimoji="1" lang="ja-JP" altLang="en-US" sz="1100" b="1">
                <a:solidFill>
                  <a:schemeClr val="accent1"/>
                </a:solidFill>
              </a:rPr>
              <a:t>を入力してください。要件を満たしていない項目が残存する場合、以下黒枠内にワーニングメッセージが表示されます。</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44823</xdr:colOff>
      <xdr:row>2</xdr:row>
      <xdr:rowOff>268942</xdr:rowOff>
    </xdr:from>
    <xdr:to>
      <xdr:col>3</xdr:col>
      <xdr:colOff>1217292</xdr:colOff>
      <xdr:row>3</xdr:row>
      <xdr:rowOff>182383</xdr:rowOff>
    </xdr:to>
    <xdr:grpSp>
      <xdr:nvGrpSpPr>
        <xdr:cNvPr id="5" name="グループ化 4">
          <a:extLst>
            <a:ext uri="{FF2B5EF4-FFF2-40B4-BE49-F238E27FC236}">
              <a16:creationId xmlns:a16="http://schemas.microsoft.com/office/drawing/2014/main" id="{20B3A1AA-56D7-4E92-868B-223F703D214C}"/>
            </a:ext>
          </a:extLst>
        </xdr:cNvPr>
        <xdr:cNvGrpSpPr/>
      </xdr:nvGrpSpPr>
      <xdr:grpSpPr>
        <a:xfrm>
          <a:off x="627529" y="543487"/>
          <a:ext cx="2601219" cy="204794"/>
          <a:chOff x="10186146" y="579822"/>
          <a:chExt cx="2606822" cy="216000"/>
        </a:xfrm>
      </xdr:grpSpPr>
      <xdr:sp macro="" textlink="">
        <xdr:nvSpPr>
          <xdr:cNvPr id="6" name="テキスト ボックス 5">
            <a:extLst>
              <a:ext uri="{FF2B5EF4-FFF2-40B4-BE49-F238E27FC236}">
                <a16:creationId xmlns:a16="http://schemas.microsoft.com/office/drawing/2014/main" id="{AE796E09-3F23-8316-91A0-5261B942C475}"/>
              </a:ext>
            </a:extLst>
          </xdr:cNvPr>
          <xdr:cNvSpPr txBox="1"/>
        </xdr:nvSpPr>
        <xdr:spPr>
          <a:xfrm>
            <a:off x="10186146" y="579822"/>
            <a:ext cx="792000" cy="216000"/>
          </a:xfrm>
          <a:prstGeom prst="rect">
            <a:avLst/>
          </a:prstGeom>
          <a:solidFill>
            <a:schemeClr val="accent4">
              <a:lumMod val="20000"/>
              <a:lumOff val="80000"/>
            </a:schemeClr>
          </a:solidFill>
          <a:ln w="9525" cmpd="sng">
            <a:solidFill>
              <a:sysClr val="windowText" lastClr="000000"/>
            </a:solidFill>
            <a:prstDash val="sysDot"/>
          </a:ln>
        </xdr:spPr>
        <xdr:style>
          <a:lnRef idx="0">
            <a:scrgbClr r="0" g="0" b="0"/>
          </a:lnRef>
          <a:fillRef idx="0">
            <a:scrgbClr r="0" g="0" b="0"/>
          </a:fillRef>
          <a:effectRef idx="0">
            <a:scrgbClr r="0" g="0" b="0"/>
          </a:effectRef>
          <a:fontRef idx="minor">
            <a:schemeClr val="dk1"/>
          </a:fontRef>
        </xdr:style>
        <xdr:txBody>
          <a:bodyPr vertOverflow="overflow" horzOverflow="overflow" wrap="none" lIns="36000" tIns="0" rIns="36000" bIns="0" rtlCol="0" anchor="ctr"/>
          <a:lstStyle/>
          <a:p>
            <a:pPr algn="ctr"/>
            <a:r>
              <a:rPr kumimoji="1" lang="ja-JP" altLang="en-US" sz="1100">
                <a:solidFill>
                  <a:sysClr val="windowText" lastClr="000000"/>
                </a:solidFill>
              </a:rPr>
              <a:t>（入力項目）</a:t>
            </a:r>
          </a:p>
        </xdr:txBody>
      </xdr:sp>
      <xdr:sp macro="" textlink="">
        <xdr:nvSpPr>
          <xdr:cNvPr id="7" name="テキスト ボックス 6">
            <a:extLst>
              <a:ext uri="{FF2B5EF4-FFF2-40B4-BE49-F238E27FC236}">
                <a16:creationId xmlns:a16="http://schemas.microsoft.com/office/drawing/2014/main" id="{D1D008C4-2DE3-830A-DDE3-E29817A5F0AE}"/>
              </a:ext>
            </a:extLst>
          </xdr:cNvPr>
          <xdr:cNvSpPr txBox="1"/>
        </xdr:nvSpPr>
        <xdr:spPr>
          <a:xfrm>
            <a:off x="10992968" y="580804"/>
            <a:ext cx="1800000" cy="2140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lIns="36000" tIns="0" rIns="36000" bIns="0" rtlCol="0" anchor="ctr"/>
          <a:lstStyle/>
          <a:p>
            <a:pPr algn="l"/>
            <a:r>
              <a:rPr kumimoji="1" lang="ja-JP" altLang="en-US" sz="1100" b="1">
                <a:solidFill>
                  <a:schemeClr val="accent1"/>
                </a:solidFill>
              </a:rPr>
              <a:t>を入力してください。</a:t>
            </a:r>
          </a:p>
        </xdr:txBody>
      </xdr:sp>
    </xdr:grpSp>
    <xdr:clientData/>
  </xdr:twoCellAnchor>
  <xdr:twoCellAnchor>
    <xdr:from>
      <xdr:col>8</xdr:col>
      <xdr:colOff>2431676</xdr:colOff>
      <xdr:row>7</xdr:row>
      <xdr:rowOff>201706</xdr:rowOff>
    </xdr:from>
    <xdr:to>
      <xdr:col>8</xdr:col>
      <xdr:colOff>6461435</xdr:colOff>
      <xdr:row>9</xdr:row>
      <xdr:rowOff>160818</xdr:rowOff>
    </xdr:to>
    <xdr:grpSp>
      <xdr:nvGrpSpPr>
        <xdr:cNvPr id="8" name="グループ化 7">
          <a:extLst>
            <a:ext uri="{FF2B5EF4-FFF2-40B4-BE49-F238E27FC236}">
              <a16:creationId xmlns:a16="http://schemas.microsoft.com/office/drawing/2014/main" id="{29ED1C13-92F5-4A33-AA1E-5C3519B588D8}"/>
            </a:ext>
          </a:extLst>
        </xdr:cNvPr>
        <xdr:cNvGrpSpPr/>
      </xdr:nvGrpSpPr>
      <xdr:grpSpPr>
        <a:xfrm>
          <a:off x="13923309" y="1647265"/>
          <a:ext cx="4029759" cy="407347"/>
          <a:chOff x="9429751" y="685800"/>
          <a:chExt cx="4032000" cy="432000"/>
        </a:xfrm>
      </xdr:grpSpPr>
      <xdr:sp macro="" textlink="">
        <xdr:nvSpPr>
          <xdr:cNvPr id="9" name="テキスト ボックス 8">
            <a:extLst>
              <a:ext uri="{FF2B5EF4-FFF2-40B4-BE49-F238E27FC236}">
                <a16:creationId xmlns:a16="http://schemas.microsoft.com/office/drawing/2014/main" id="{8D59C78E-BB38-E07E-EDEF-0852082B73A0}"/>
              </a:ext>
            </a:extLst>
          </xdr:cNvPr>
          <xdr:cNvSpPr txBox="1"/>
        </xdr:nvSpPr>
        <xdr:spPr>
          <a:xfrm>
            <a:off x="10075945" y="775520"/>
            <a:ext cx="1080000" cy="252560"/>
          </a:xfrm>
          <a:prstGeom prst="rect">
            <a:avLst/>
          </a:prstGeom>
          <a:solidFill>
            <a:schemeClr val="accent4">
              <a:lumMod val="20000"/>
              <a:lumOff val="80000"/>
            </a:schemeClr>
          </a:solidFill>
          <a:ln w="9525" cmpd="sng">
            <a:solidFill>
              <a:sysClr val="windowText" lastClr="000000"/>
            </a:solidFill>
            <a:prstDash val="sysDot"/>
          </a:ln>
        </xdr:spPr>
        <xdr:style>
          <a:lnRef idx="0">
            <a:scrgbClr r="0" g="0" b="0"/>
          </a:lnRef>
          <a:fillRef idx="0">
            <a:scrgbClr r="0" g="0" b="0"/>
          </a:fillRef>
          <a:effectRef idx="0">
            <a:scrgbClr r="0" g="0" b="0"/>
          </a:effectRef>
          <a:fontRef idx="minor">
            <a:schemeClr val="dk1"/>
          </a:fontRef>
        </xdr:style>
        <xdr:txBody>
          <a:bodyPr vertOverflow="overflow" horzOverflow="overflow" wrap="none" lIns="36000" tIns="0" rIns="36000" bIns="0" rtlCol="0" anchor="ctr"/>
          <a:lstStyle/>
          <a:p>
            <a:pPr algn="ctr"/>
            <a:r>
              <a:rPr kumimoji="1" lang="ja-JP" altLang="en-US" sz="1100">
                <a:solidFill>
                  <a:sysClr val="windowText" lastClr="000000"/>
                </a:solidFill>
              </a:rPr>
              <a:t>入力項目</a:t>
            </a:r>
          </a:p>
        </xdr:txBody>
      </xdr:sp>
      <xdr:sp macro="" textlink="">
        <xdr:nvSpPr>
          <xdr:cNvPr id="10" name="テキスト ボックス 9">
            <a:extLst>
              <a:ext uri="{FF2B5EF4-FFF2-40B4-BE49-F238E27FC236}">
                <a16:creationId xmlns:a16="http://schemas.microsoft.com/office/drawing/2014/main" id="{1FB7BA64-1907-94D3-DFE2-3272B4B74C7A}"/>
              </a:ext>
            </a:extLst>
          </xdr:cNvPr>
          <xdr:cNvSpPr txBox="1"/>
        </xdr:nvSpPr>
        <xdr:spPr>
          <a:xfrm>
            <a:off x="11178515" y="775520"/>
            <a:ext cx="1080000" cy="252560"/>
          </a:xfrm>
          <a:prstGeom prst="rect">
            <a:avLst/>
          </a:prstGeom>
          <a:solidFill>
            <a:schemeClr val="bg1">
              <a:lumMod val="95000"/>
            </a:schemeClr>
          </a:solidFill>
          <a:ln w="9525" cmpd="sng">
            <a:solidFill>
              <a:sysClr val="windowText" lastClr="000000"/>
            </a:solidFill>
            <a:prstDash val="sysDot"/>
          </a:ln>
        </xdr:spPr>
        <xdr:style>
          <a:lnRef idx="0">
            <a:scrgbClr r="0" g="0" b="0"/>
          </a:lnRef>
          <a:fillRef idx="0">
            <a:scrgbClr r="0" g="0" b="0"/>
          </a:fillRef>
          <a:effectRef idx="0">
            <a:scrgbClr r="0" g="0" b="0"/>
          </a:effectRef>
          <a:fontRef idx="minor">
            <a:schemeClr val="dk1"/>
          </a:fontRef>
        </xdr:style>
        <xdr:txBody>
          <a:bodyPr vertOverflow="overflow" horzOverflow="overflow" wrap="none" lIns="36000" tIns="0" rIns="36000" bIns="0" rtlCol="0" anchor="ctr"/>
          <a:lstStyle/>
          <a:p>
            <a:pPr algn="ctr"/>
            <a:r>
              <a:rPr kumimoji="1" lang="ja-JP" altLang="en-US" sz="1100">
                <a:solidFill>
                  <a:sysClr val="windowText" lastClr="000000"/>
                </a:solidFill>
              </a:rPr>
              <a:t>自動入力項目</a:t>
            </a:r>
          </a:p>
        </xdr:txBody>
      </xdr:sp>
      <xdr:sp macro="" textlink="">
        <xdr:nvSpPr>
          <xdr:cNvPr id="11" name="テキスト ボックス 10">
            <a:extLst>
              <a:ext uri="{FF2B5EF4-FFF2-40B4-BE49-F238E27FC236}">
                <a16:creationId xmlns:a16="http://schemas.microsoft.com/office/drawing/2014/main" id="{F36A45C0-ED28-436F-E39F-AA9C6C030BD9}"/>
              </a:ext>
            </a:extLst>
          </xdr:cNvPr>
          <xdr:cNvSpPr txBox="1"/>
        </xdr:nvSpPr>
        <xdr:spPr>
          <a:xfrm>
            <a:off x="12281086" y="775520"/>
            <a:ext cx="1080000" cy="252560"/>
          </a:xfrm>
          <a:prstGeom prst="rect">
            <a:avLst/>
          </a:prstGeom>
          <a:solidFill>
            <a:schemeClr val="tx1">
              <a:lumMod val="50000"/>
              <a:lumOff val="50000"/>
            </a:schemeClr>
          </a:solidFill>
          <a:ln w="9525" cmpd="sng">
            <a:solidFill>
              <a:sysClr val="windowText" lastClr="000000"/>
            </a:solidFill>
            <a:prstDash val="sysDot"/>
          </a:ln>
        </xdr:spPr>
        <xdr:style>
          <a:lnRef idx="0">
            <a:scrgbClr r="0" g="0" b="0"/>
          </a:lnRef>
          <a:fillRef idx="0">
            <a:scrgbClr r="0" g="0" b="0"/>
          </a:fillRef>
          <a:effectRef idx="0">
            <a:scrgbClr r="0" g="0" b="0"/>
          </a:effectRef>
          <a:fontRef idx="minor">
            <a:schemeClr val="dk1"/>
          </a:fontRef>
        </xdr:style>
        <xdr:txBody>
          <a:bodyPr vertOverflow="overflow" horzOverflow="overflow" wrap="none" lIns="36000" tIns="0" rIns="36000" bIns="0" rtlCol="0" anchor="ctr"/>
          <a:lstStyle/>
          <a:p>
            <a:pPr algn="ctr"/>
            <a:r>
              <a:rPr kumimoji="1" lang="ja-JP" altLang="en-US" sz="1100">
                <a:solidFill>
                  <a:schemeClr val="bg1"/>
                </a:solidFill>
              </a:rPr>
              <a:t>入力対象外項目</a:t>
            </a:r>
          </a:p>
        </xdr:txBody>
      </xdr:sp>
      <xdr:sp macro="" textlink="">
        <xdr:nvSpPr>
          <xdr:cNvPr id="12" name="正方形/長方形 11">
            <a:extLst>
              <a:ext uri="{FF2B5EF4-FFF2-40B4-BE49-F238E27FC236}">
                <a16:creationId xmlns:a16="http://schemas.microsoft.com/office/drawing/2014/main" id="{F305E613-8E46-C767-E138-0D420B2C1506}"/>
              </a:ext>
            </a:extLst>
          </xdr:cNvPr>
          <xdr:cNvSpPr/>
        </xdr:nvSpPr>
        <xdr:spPr>
          <a:xfrm>
            <a:off x="9429751" y="685800"/>
            <a:ext cx="4032000" cy="432000"/>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3" name="テキスト ボックス 12">
            <a:extLst>
              <a:ext uri="{FF2B5EF4-FFF2-40B4-BE49-F238E27FC236}">
                <a16:creationId xmlns:a16="http://schemas.microsoft.com/office/drawing/2014/main" id="{991D4F77-0872-649D-AC25-E01624BF36A3}"/>
              </a:ext>
            </a:extLst>
          </xdr:cNvPr>
          <xdr:cNvSpPr txBox="1"/>
        </xdr:nvSpPr>
        <xdr:spPr>
          <a:xfrm>
            <a:off x="9477375" y="794224"/>
            <a:ext cx="540000" cy="2151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lIns="36000" tIns="0" rIns="36000" bIns="0" rtlCol="0" anchor="ctr"/>
          <a:lstStyle/>
          <a:p>
            <a:pPr algn="ctr"/>
            <a:r>
              <a:rPr kumimoji="1" lang="ja-JP" altLang="en-US" sz="1100">
                <a:solidFill>
                  <a:sysClr val="windowText" lastClr="000000"/>
                </a:solidFill>
              </a:rPr>
              <a:t>凡例：</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502920</xdr:colOff>
      <xdr:row>1</xdr:row>
      <xdr:rowOff>0</xdr:rowOff>
    </xdr:from>
    <xdr:to>
      <xdr:col>15</xdr:col>
      <xdr:colOff>373380</xdr:colOff>
      <xdr:row>12</xdr:row>
      <xdr:rowOff>38100</xdr:rowOff>
    </xdr:to>
    <xdr:sp macro="" textlink="">
      <xdr:nvSpPr>
        <xdr:cNvPr id="2" name="テキスト ボックス 1">
          <a:extLst>
            <a:ext uri="{FF2B5EF4-FFF2-40B4-BE49-F238E27FC236}">
              <a16:creationId xmlns:a16="http://schemas.microsoft.com/office/drawing/2014/main" id="{196661A6-A7F5-4BBA-6511-D2297937298E}"/>
            </a:ext>
          </a:extLst>
        </xdr:cNvPr>
        <xdr:cNvSpPr txBox="1"/>
      </xdr:nvSpPr>
      <xdr:spPr>
        <a:xfrm>
          <a:off x="6134100" y="228600"/>
          <a:ext cx="7246620" cy="25527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＜成長投資計画書別紙　積み残しタスク＞</a:t>
          </a:r>
        </a:p>
        <a:p>
          <a:r>
            <a:rPr kumimoji="1" lang="ja-JP" altLang="en-US" sz="1100"/>
            <a:t>・純資産</a:t>
          </a:r>
          <a:r>
            <a:rPr kumimoji="1" lang="en-US" altLang="ja-JP" sz="1100"/>
            <a:t>-</a:t>
          </a:r>
          <a:r>
            <a:rPr kumimoji="1" lang="ja-JP" altLang="en-US" sz="1100"/>
            <a:t>資産</a:t>
          </a:r>
          <a:r>
            <a:rPr kumimoji="1" lang="en-US" altLang="ja-JP" sz="1100"/>
            <a:t>-</a:t>
          </a:r>
          <a:r>
            <a:rPr kumimoji="1" lang="ja-JP" altLang="en-US" sz="1100"/>
            <a:t>負債で自動計算</a:t>
          </a:r>
        </a:p>
        <a:p>
          <a:r>
            <a:rPr kumimoji="1" lang="ja-JP" altLang="en-US" sz="1100"/>
            <a:t>・サンプル入れてチェックし不備チェック（みんなで）</a:t>
          </a:r>
        </a:p>
        <a:p>
          <a:r>
            <a:rPr kumimoji="1" lang="ja-JP" altLang="en-US" sz="1100"/>
            <a:t>・セルの保護</a:t>
          </a:r>
        </a:p>
        <a:p>
          <a:r>
            <a:rPr kumimoji="1" lang="ja-JP" altLang="en-US" sz="1100">
              <a:solidFill>
                <a:schemeClr val="tx1">
                  <a:lumMod val="50000"/>
                  <a:lumOff val="50000"/>
                </a:schemeClr>
              </a:solidFill>
            </a:rPr>
            <a:t>・タイトルなどは太字（平仄は揃えること）フォントサイズを適切に（タイトル大きめ、その他は揃える）</a:t>
          </a:r>
        </a:p>
        <a:p>
          <a:r>
            <a:rPr kumimoji="1" lang="ja-JP" altLang="en-US" sz="1100">
              <a:solidFill>
                <a:schemeClr val="tx1">
                  <a:lumMod val="50000"/>
                  <a:lumOff val="50000"/>
                </a:schemeClr>
              </a:solidFill>
            </a:rPr>
            <a:t>・単位どうする？</a:t>
          </a:r>
        </a:p>
        <a:p>
          <a:r>
            <a:rPr kumimoji="1" lang="ja-JP" altLang="en-US" sz="1100"/>
            <a:t>・オブジェクトによる説明は必要か（サンプルなど）</a:t>
          </a:r>
        </a:p>
        <a:p>
          <a:r>
            <a:rPr kumimoji="1" lang="ja-JP" altLang="en-US" sz="1100"/>
            <a:t>・補助対象事業のものは次年度以降、５年間程度を入れるべきか？（誓約事項にいれればよい？）</a:t>
          </a:r>
        </a:p>
        <a:p>
          <a:r>
            <a:rPr kumimoji="1" lang="ja-JP" altLang="en-US" sz="1100">
              <a:solidFill>
                <a:schemeClr val="tx1">
                  <a:lumMod val="50000"/>
                  <a:lumOff val="50000"/>
                </a:schemeClr>
              </a:solidFill>
            </a:rPr>
            <a:t>・数字で年度を記載せず、基準年度を記載しておくほうがよい（その際、基準年度を定義する必要がある）</a:t>
          </a:r>
        </a:p>
        <a:p>
          <a:r>
            <a:rPr kumimoji="1" lang="ja-JP" altLang="en-US" sz="1100"/>
            <a:t>・労働生産性について、ロカベンと別紙での違いをどのように取り扱うか</a:t>
          </a:r>
        </a:p>
      </xdr:txBody>
    </xdr:sp>
    <xdr:clientData/>
  </xdr:twoCellAnchor>
  <xdr:twoCellAnchor>
    <xdr:from>
      <xdr:col>4</xdr:col>
      <xdr:colOff>502920</xdr:colOff>
      <xdr:row>12</xdr:row>
      <xdr:rowOff>220979</xdr:rowOff>
    </xdr:from>
    <xdr:to>
      <xdr:col>15</xdr:col>
      <xdr:colOff>373380</xdr:colOff>
      <xdr:row>53</xdr:row>
      <xdr:rowOff>130629</xdr:rowOff>
    </xdr:to>
    <xdr:sp macro="" textlink="">
      <xdr:nvSpPr>
        <xdr:cNvPr id="552" name="テキスト ボックス 2">
          <a:extLst>
            <a:ext uri="{FF2B5EF4-FFF2-40B4-BE49-F238E27FC236}">
              <a16:creationId xmlns:a16="http://schemas.microsoft.com/office/drawing/2014/main" id="{68A26BE1-0454-487E-27E8-F5057270C157}"/>
            </a:ext>
          </a:extLst>
        </xdr:cNvPr>
        <xdr:cNvSpPr txBox="1"/>
      </xdr:nvSpPr>
      <xdr:spPr>
        <a:xfrm>
          <a:off x="6141720" y="2964179"/>
          <a:ext cx="7294517" cy="92822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a:t>
          </a:r>
          <a:r>
            <a:rPr kumimoji="1" lang="en-US" altLang="ja-JP" sz="1100"/>
            <a:t>0221METI</a:t>
          </a:r>
          <a:r>
            <a:rPr kumimoji="1" lang="ja-JP" altLang="en-US" sz="1100"/>
            <a:t>ミーティング＞</a:t>
          </a:r>
        </a:p>
        <a:p>
          <a:r>
            <a:rPr kumimoji="1" lang="ja-JP" altLang="en-US" sz="1100" b="1"/>
            <a:t>様式一覧</a:t>
          </a:r>
          <a:endParaRPr kumimoji="1" lang="en-US" altLang="ja-JP" sz="1100" b="1"/>
        </a:p>
        <a:p>
          <a:r>
            <a:rPr kumimoji="1" lang="ja-JP" altLang="en-US" sz="1100"/>
            <a:t>・ロカベンを別紙に入れられないか？→できない？</a:t>
          </a:r>
          <a:endParaRPr kumimoji="1" lang="en-US" altLang="ja-JP" sz="1100"/>
        </a:p>
        <a:p>
          <a:endParaRPr kumimoji="1" lang="en-US" altLang="ja-JP" sz="1100"/>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1">
              <a:solidFill>
                <a:schemeClr val="dk1"/>
              </a:solidFill>
              <a:effectLst/>
              <a:latin typeface="+mn-lt"/>
              <a:ea typeface="+mn-ea"/>
              <a:cs typeface="+mn-cs"/>
            </a:rPr>
            <a:t>成長投資計画書</a:t>
          </a:r>
          <a:endParaRPr kumimoji="1" lang="ja-JP" altLang="en-US" sz="1100" b="1"/>
        </a:p>
        <a:p>
          <a:r>
            <a:rPr kumimoji="1" lang="ja-JP" altLang="en-US" sz="1100"/>
            <a:t>・審査基準の５つのテーマを表現できるないようにしてほしい</a:t>
          </a:r>
        </a:p>
        <a:p>
          <a:r>
            <a:rPr kumimoji="1" lang="ja-JP" altLang="en-US" sz="1100"/>
            <a:t>・様式としては１ページにまとめてもらっても良いのでは</a:t>
          </a:r>
        </a:p>
        <a:p>
          <a:r>
            <a:rPr kumimoji="1" lang="ja-JP" altLang="en-US" sz="1100"/>
            <a:t>　→売り手買い手、ヒトモノカネなどはまとめても良い</a:t>
          </a:r>
        </a:p>
        <a:p>
          <a:r>
            <a:rPr kumimoji="1" lang="ja-JP" altLang="en-US" sz="1100"/>
            <a:t>・審査基準とのタグ</a:t>
          </a:r>
        </a:p>
        <a:p>
          <a:r>
            <a:rPr kumimoji="1" lang="ja-JP" altLang="en-US" sz="1100"/>
            <a:t>・全社的なのは</a:t>
          </a:r>
          <a:r>
            <a:rPr kumimoji="1" lang="en-US" altLang="ja-JP" sz="1100"/>
            <a:t>1</a:t>
          </a:r>
          <a:r>
            <a:rPr kumimoji="1" lang="ja-JP" altLang="en-US" sz="1100"/>
            <a:t>～</a:t>
          </a:r>
          <a:r>
            <a:rPr kumimoji="1" lang="en-US" altLang="ja-JP" sz="1100"/>
            <a:t>3</a:t>
          </a:r>
          <a:r>
            <a:rPr kumimoji="1" lang="ja-JP" altLang="en-US" sz="1100"/>
            <a:t>　補助対象事業は４</a:t>
          </a:r>
        </a:p>
        <a:p>
          <a:r>
            <a:rPr kumimoji="1" lang="ja-JP" altLang="en-US" sz="1100"/>
            <a:t>　→経営力がイントロ、その後は補助事業（先進性など）</a:t>
          </a:r>
        </a:p>
        <a:p>
          <a:r>
            <a:rPr kumimoji="1" lang="ja-JP" altLang="en-US" sz="1100"/>
            <a:t>　→その方が審査基準との噛み合い</a:t>
          </a:r>
        </a:p>
        <a:p>
          <a:r>
            <a:rPr kumimoji="1" lang="ja-JP" altLang="en-US" sz="1100"/>
            <a:t>・会社として</a:t>
          </a:r>
          <a:r>
            <a:rPr kumimoji="1" lang="en-US" altLang="ja-JP" sz="1100"/>
            <a:t>5</a:t>
          </a:r>
          <a:r>
            <a:rPr kumimoji="1" lang="ja-JP" altLang="en-US" sz="1100"/>
            <a:t>枚、事業としてのこり（投資対象事業の投資計画）</a:t>
          </a:r>
        </a:p>
        <a:p>
          <a:r>
            <a:rPr kumimoji="1" lang="ja-JP" altLang="en-US" sz="1100"/>
            <a:t>・</a:t>
          </a:r>
          <a:r>
            <a:rPr kumimoji="1" lang="en-US" altLang="ja-JP" sz="1100"/>
            <a:t>30</a:t>
          </a:r>
          <a:r>
            <a:rPr kumimoji="1" lang="ja-JP" altLang="en-US" sz="1100"/>
            <a:t>枚程度</a:t>
          </a:r>
        </a:p>
        <a:p>
          <a:r>
            <a:rPr kumimoji="1" lang="ja-JP" altLang="en-US" sz="1100"/>
            <a:t>・フォーマットを入れる</a:t>
          </a:r>
        </a:p>
        <a:p>
          <a:r>
            <a:rPr kumimoji="1" lang="ja-JP" altLang="en-US" sz="1100"/>
            <a:t>　→（フレームワークなどのチャート）</a:t>
          </a:r>
        </a:p>
        <a:p>
          <a:r>
            <a:rPr kumimoji="1" lang="ja-JP" altLang="en-US" sz="1100"/>
            <a:t>・色見を揃える</a:t>
          </a:r>
        </a:p>
        <a:p>
          <a:endParaRPr kumimoji="1" lang="ja-JP" altLang="en-US" sz="1100"/>
        </a:p>
        <a:p>
          <a:r>
            <a:rPr kumimoji="1" lang="ja-JP" altLang="en-US" sz="1100" b="1"/>
            <a:t>別紙</a:t>
          </a:r>
        </a:p>
        <a:p>
          <a:r>
            <a:rPr kumimoji="1" lang="ja-JP" altLang="en-US" sz="1100">
              <a:solidFill>
                <a:schemeClr val="tx1">
                  <a:lumMod val="50000"/>
                  <a:lumOff val="50000"/>
                </a:schemeClr>
              </a:solidFill>
            </a:rPr>
            <a:t>・計画値は必要（右側増やす、賃金上げ・売上向上も定量で確認）</a:t>
          </a:r>
        </a:p>
        <a:p>
          <a:r>
            <a:rPr kumimoji="1" lang="ja-JP" altLang="en-US" sz="1100">
              <a:solidFill>
                <a:schemeClr val="tx1">
                  <a:lumMod val="50000"/>
                  <a:lumOff val="50000"/>
                </a:schemeClr>
              </a:solidFill>
            </a:rPr>
            <a:t>・財務諸表・加点に係るもの→シート分ける？記載漏れの観点でしない</a:t>
          </a:r>
        </a:p>
        <a:p>
          <a:r>
            <a:rPr kumimoji="1" lang="ja-JP" altLang="en-US" sz="1100"/>
            <a:t>・事業実施都道府県が複数の場合にどうするか？→補助対象事業１，２みたいな？拡張性</a:t>
          </a:r>
          <a:endParaRPr kumimoji="1" lang="en-US" altLang="ja-JP" sz="1100"/>
        </a:p>
        <a:p>
          <a:r>
            <a:rPr kumimoji="1" lang="ja-JP" altLang="en-US" sz="1100"/>
            <a:t>　→主たる実施場所を決めてもらう想定</a:t>
          </a:r>
          <a:r>
            <a:rPr kumimoji="1" lang="en-US" altLang="ja-JP" sz="1100"/>
            <a:t>&amp;2Sheet</a:t>
          </a:r>
          <a:r>
            <a:rPr kumimoji="1" lang="ja-JP" altLang="en-US" sz="1100"/>
            <a:t>目を用意しておく</a:t>
          </a:r>
        </a:p>
        <a:p>
          <a:r>
            <a:rPr kumimoji="1" lang="ja-JP" altLang="en-US" sz="1100">
              <a:solidFill>
                <a:schemeClr val="tx1">
                  <a:lumMod val="50000"/>
                  <a:lumOff val="50000"/>
                </a:schemeClr>
              </a:solidFill>
            </a:rPr>
            <a:t>・就業時間は人数の出し方（企業活動基本調査）</a:t>
          </a:r>
        </a:p>
        <a:p>
          <a:r>
            <a:rPr kumimoji="1" lang="ja-JP" altLang="en-US" sz="1100">
              <a:solidFill>
                <a:schemeClr val="tx1">
                  <a:lumMod val="50000"/>
                  <a:lumOff val="50000"/>
                </a:schemeClr>
              </a:solidFill>
            </a:rPr>
            <a:t>　→どちらで出すか決めさせないといけない</a:t>
          </a:r>
        </a:p>
        <a:p>
          <a:r>
            <a:rPr kumimoji="1" lang="ja-JP" altLang="en-US" sz="1100">
              <a:solidFill>
                <a:schemeClr val="tx1">
                  <a:lumMod val="50000"/>
                  <a:lumOff val="50000"/>
                </a:schemeClr>
              </a:solidFill>
            </a:rPr>
            <a:t>　→常時使用する従業員数とは違う</a:t>
          </a:r>
        </a:p>
        <a:p>
          <a:r>
            <a:rPr kumimoji="1" lang="ja-JP" altLang="en-US" sz="1100">
              <a:solidFill>
                <a:schemeClr val="tx1">
                  <a:lumMod val="50000"/>
                  <a:lumOff val="50000"/>
                </a:schemeClr>
              </a:solidFill>
            </a:rPr>
            <a:t>　→ガイドが必要（どっちか決めたらモニタリングやっていく、ということが分かるように）</a:t>
          </a:r>
          <a:endParaRPr kumimoji="1" lang="en-US" altLang="ja-JP" sz="1100">
            <a:solidFill>
              <a:schemeClr val="tx1">
                <a:lumMod val="50000"/>
                <a:lumOff val="50000"/>
              </a:schemeClr>
            </a:solidFill>
          </a:endParaRPr>
        </a:p>
        <a:p>
          <a:r>
            <a:rPr kumimoji="1" lang="ja-JP" altLang="en-US" sz="1100"/>
            <a:t>　→調べたうえで適切な表現にする</a:t>
          </a:r>
        </a:p>
        <a:p>
          <a:r>
            <a:rPr kumimoji="1" lang="ja-JP" altLang="en-US" sz="1100">
              <a:solidFill>
                <a:schemeClr val="tx1">
                  <a:lumMod val="50000"/>
                  <a:lumOff val="50000"/>
                </a:schemeClr>
              </a:solidFill>
            </a:rPr>
            <a:t>・直近３期は言葉で表現</a:t>
          </a:r>
        </a:p>
        <a:p>
          <a:r>
            <a:rPr kumimoji="1" lang="ja-JP" altLang="en-US" sz="1100">
              <a:solidFill>
                <a:schemeClr val="tx1">
                  <a:lumMod val="50000"/>
                  <a:lumOff val="50000"/>
                </a:schemeClr>
              </a:solidFill>
            </a:rPr>
            <a:t>・設備投資額・能力開発費などは必須でよい</a:t>
          </a:r>
        </a:p>
        <a:p>
          <a:r>
            <a:rPr kumimoji="1" lang="ja-JP" altLang="en-US" sz="1100"/>
            <a:t>・都道府県の最低賃金の伸び率と比較できるように</a:t>
          </a:r>
        </a:p>
        <a:p>
          <a:r>
            <a:rPr kumimoji="1" lang="ja-JP" altLang="en-US" sz="1100"/>
            <a:t>・公表する項目に色付け、高すぎる数値入力することを牽制</a:t>
          </a:r>
        </a:p>
        <a:p>
          <a:r>
            <a:rPr kumimoji="1" lang="ja-JP" altLang="en-US" sz="1100"/>
            <a:t>　→工場経ってから３％以上賃上げ率</a:t>
          </a:r>
        </a:p>
        <a:p>
          <a:r>
            <a:rPr kumimoji="1" lang="ja-JP" altLang="en-US" sz="1100"/>
            <a:t>　→売上成長率の目標（行を新設？）</a:t>
          </a:r>
        </a:p>
        <a:p>
          <a:r>
            <a:rPr kumimoji="1" lang="ja-JP" altLang="en-US" sz="1100">
              <a:solidFill>
                <a:schemeClr val="tx1">
                  <a:lumMod val="50000"/>
                  <a:lumOff val="50000"/>
                </a:schemeClr>
              </a:solidFill>
            </a:rPr>
            <a:t>・役員給与・報酬（公募要領みて言葉直す）</a:t>
          </a:r>
        </a:p>
        <a:p>
          <a:r>
            <a:rPr kumimoji="1" lang="ja-JP" altLang="en-US" sz="1100">
              <a:solidFill>
                <a:schemeClr val="tx1">
                  <a:lumMod val="50000"/>
                  <a:lumOff val="50000"/>
                </a:schemeClr>
              </a:solidFill>
            </a:rPr>
            <a:t>・コンソーシアムに対応できるか？（代表者・構成員ごとに１枚ずつでよい、公募要領に追記、補助対象経費は代表、ただコンソーシアム内部の金銭のやりとりで不都合はない？交付規程に載っているかも？）</a:t>
          </a:r>
          <a:endParaRPr kumimoji="1" lang="en-US" altLang="ja-JP" sz="1100">
            <a:solidFill>
              <a:schemeClr val="tx1">
                <a:lumMod val="50000"/>
                <a:lumOff val="50000"/>
              </a:schemeClr>
            </a:solidFill>
          </a:endParaRPr>
        </a:p>
        <a:p>
          <a:r>
            <a:rPr kumimoji="1" lang="ja-JP" altLang="en-US" sz="1100">
              <a:solidFill>
                <a:schemeClr val="tx1">
                  <a:lumMod val="50000"/>
                  <a:lumOff val="50000"/>
                </a:schemeClr>
              </a:solidFill>
            </a:rPr>
            <a:t>・業種は中分類までもらった方が良い</a:t>
          </a:r>
          <a:endParaRPr kumimoji="1" lang="en-US" altLang="ja-JP" sz="1100">
            <a:solidFill>
              <a:schemeClr val="tx1">
                <a:lumMod val="50000"/>
                <a:lumOff val="50000"/>
              </a:schemeClr>
            </a:solidFill>
          </a:endParaRPr>
        </a:p>
        <a:p>
          <a:r>
            <a:rPr kumimoji="1" lang="ja-JP" altLang="en-US" sz="1100">
              <a:solidFill>
                <a:schemeClr val="tx1">
                  <a:lumMod val="50000"/>
                  <a:lumOff val="50000"/>
                </a:schemeClr>
              </a:solidFill>
            </a:rPr>
            <a:t>・</a:t>
          </a:r>
          <a:r>
            <a:rPr kumimoji="1" lang="en-US" altLang="ja-JP" sz="1100">
              <a:solidFill>
                <a:schemeClr val="tx1">
                  <a:lumMod val="50000"/>
                  <a:lumOff val="50000"/>
                </a:schemeClr>
              </a:solidFill>
            </a:rPr>
            <a:t>C31</a:t>
          </a:r>
          <a:r>
            <a:rPr kumimoji="1" lang="ja-JP" altLang="en-US" sz="1100">
              <a:solidFill>
                <a:schemeClr val="tx1">
                  <a:lumMod val="50000"/>
                  <a:lumOff val="50000"/>
                </a:schemeClr>
              </a:solidFill>
            </a:rPr>
            <a:t>セルの文言（特定中堅の記載不要）</a:t>
          </a:r>
        </a:p>
        <a:p>
          <a:endParaRPr kumimoji="1" lang="ja-JP" altLang="en-US" sz="1100"/>
        </a:p>
        <a:p>
          <a:endParaRPr kumimoji="1" lang="ja-JP" altLang="en-US" sz="1100"/>
        </a:p>
        <a:p>
          <a:endParaRPr kumimoji="1" lang="ja-JP" altLang="en-US" sz="1100"/>
        </a:p>
        <a:p>
          <a:endParaRPr kumimoji="1" lang="ja-JP" altLang="en-US" sz="1100"/>
        </a:p>
        <a:p>
          <a:endParaRPr kumimoji="1" lang="ja-JP" altLang="en-US" sz="1100"/>
        </a:p>
        <a:p>
          <a:endParaRPr kumimoji="1" lang="ja-JP" altLang="en-US" sz="1100"/>
        </a:p>
        <a:p>
          <a:endParaRPr kumimoji="1" lang="ja-JP" altLang="en-US" sz="1100"/>
        </a:p>
        <a:p>
          <a:endParaRPr kumimoji="1" lang="ja-JP" altLang="en-US" sz="1100"/>
        </a:p>
      </xdr:txBody>
    </xdr:sp>
    <xdr:clientData/>
  </xdr:twoCellAnchor>
  <xdr:twoCellAnchor>
    <xdr:from>
      <xdr:col>15</xdr:col>
      <xdr:colOff>524692</xdr:colOff>
      <xdr:row>0</xdr:row>
      <xdr:rowOff>210094</xdr:rowOff>
    </xdr:from>
    <xdr:to>
      <xdr:col>23</xdr:col>
      <xdr:colOff>430481</xdr:colOff>
      <xdr:row>12</xdr:row>
      <xdr:rowOff>54429</xdr:rowOff>
    </xdr:to>
    <xdr:sp macro="" textlink="">
      <xdr:nvSpPr>
        <xdr:cNvPr id="4" name="テキスト ボックス 3">
          <a:extLst>
            <a:ext uri="{FF2B5EF4-FFF2-40B4-BE49-F238E27FC236}">
              <a16:creationId xmlns:a16="http://schemas.microsoft.com/office/drawing/2014/main" id="{C4DE546B-DCC6-4995-2BB6-E3255CC690CD}"/>
            </a:ext>
          </a:extLst>
        </xdr:cNvPr>
        <xdr:cNvSpPr txBox="1"/>
      </xdr:nvSpPr>
      <xdr:spPr>
        <a:xfrm>
          <a:off x="14199871" y="210094"/>
          <a:ext cx="5348646" cy="609001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＜舟橋さんコメント＞</a:t>
          </a:r>
        </a:p>
        <a:p>
          <a:r>
            <a:rPr kumimoji="1" lang="en-US" altLang="ja-JP" sz="1100">
              <a:solidFill>
                <a:schemeClr val="tx1">
                  <a:lumMod val="50000"/>
                  <a:lumOff val="50000"/>
                </a:schemeClr>
              </a:solidFill>
            </a:rPr>
            <a:t>①B5</a:t>
          </a:r>
          <a:r>
            <a:rPr kumimoji="1" lang="ja-JP" altLang="en-US" sz="1100">
              <a:solidFill>
                <a:schemeClr val="tx1">
                  <a:lumMod val="50000"/>
                  <a:lumOff val="50000"/>
                </a:schemeClr>
              </a:solidFill>
            </a:rPr>
            <a:t>セル：補助事業者は交付決定の通知を受けた者と定義しているので、意図的に「事業者」名と表記している認識です</a:t>
          </a:r>
        </a:p>
        <a:p>
          <a:r>
            <a:rPr kumimoji="1" lang="ja-JP" altLang="en-US" sz="1100">
              <a:solidFill>
                <a:schemeClr val="tx1">
                  <a:lumMod val="50000"/>
                  <a:lumOff val="50000"/>
                </a:schemeClr>
              </a:solidFill>
            </a:rPr>
            <a:t>　　　　→齟齬なければ現記載で問題ありません</a:t>
          </a:r>
        </a:p>
        <a:p>
          <a:r>
            <a:rPr kumimoji="1" lang="ja-JP" altLang="en-US" sz="1100">
              <a:solidFill>
                <a:schemeClr val="tx1">
                  <a:lumMod val="50000"/>
                  <a:lumOff val="50000"/>
                </a:schemeClr>
              </a:solidFill>
            </a:rPr>
            <a:t>②</a:t>
          </a:r>
          <a:r>
            <a:rPr kumimoji="1" lang="en-US" altLang="ja-JP" sz="1100">
              <a:solidFill>
                <a:schemeClr val="tx1">
                  <a:lumMod val="50000"/>
                  <a:lumOff val="50000"/>
                </a:schemeClr>
              </a:solidFill>
            </a:rPr>
            <a:t>F2</a:t>
          </a:r>
          <a:r>
            <a:rPr kumimoji="1" lang="ja-JP" altLang="en-US" sz="1100">
              <a:solidFill>
                <a:schemeClr val="tx1">
                  <a:lumMod val="50000"/>
                  <a:lumOff val="50000"/>
                </a:schemeClr>
              </a:solidFill>
            </a:rPr>
            <a:t>セル：管理番号は誰が何の番号を記載するかガイドがあってもよいかと（事務局使用欄ならその旨）</a:t>
          </a:r>
        </a:p>
        <a:p>
          <a:r>
            <a:rPr kumimoji="1" lang="ja-JP" altLang="en-US" sz="1100"/>
            <a:t>③最終化に際しては、改ざんされないよう入力領域以外はロック（編集不可に）することを検討してもよいかと</a:t>
          </a:r>
        </a:p>
        <a:p>
          <a:r>
            <a:rPr kumimoji="1" lang="ja-JP" altLang="en-US" sz="1100">
              <a:solidFill>
                <a:schemeClr val="tx1">
                  <a:lumMod val="50000"/>
                  <a:lumOff val="50000"/>
                </a:schemeClr>
              </a:solidFill>
            </a:rPr>
            <a:t>④</a:t>
          </a:r>
          <a:r>
            <a:rPr kumimoji="1" lang="en-US" altLang="ja-JP" sz="1100">
              <a:solidFill>
                <a:schemeClr val="tx1">
                  <a:lumMod val="50000"/>
                  <a:lumOff val="50000"/>
                </a:schemeClr>
              </a:solidFill>
            </a:rPr>
            <a:t>2-4/2-7/2-8/4-4</a:t>
          </a:r>
          <a:r>
            <a:rPr kumimoji="1" lang="ja-JP" altLang="en-US" sz="1100">
              <a:solidFill>
                <a:schemeClr val="tx1">
                  <a:lumMod val="50000"/>
                  <a:lumOff val="50000"/>
                </a:schemeClr>
              </a:solidFill>
            </a:rPr>
            <a:t>：「常時使用する従業員」とは何を使用する従業員を指すでしょうか？</a:t>
          </a:r>
        </a:p>
        <a:p>
          <a:r>
            <a:rPr kumimoji="1" lang="ja-JP" altLang="en-US" sz="1100">
              <a:solidFill>
                <a:schemeClr val="tx1">
                  <a:lumMod val="50000"/>
                  <a:lumOff val="50000"/>
                </a:schemeClr>
              </a:solidFill>
            </a:rPr>
            <a:t>⑤</a:t>
          </a:r>
          <a:r>
            <a:rPr kumimoji="1" lang="en-US" altLang="ja-JP" sz="1100">
              <a:solidFill>
                <a:schemeClr val="tx1">
                  <a:lumMod val="50000"/>
                  <a:lumOff val="50000"/>
                </a:schemeClr>
              </a:solidFill>
            </a:rPr>
            <a:t>K</a:t>
          </a:r>
          <a:r>
            <a:rPr kumimoji="1" lang="ja-JP" altLang="en-US" sz="1100">
              <a:solidFill>
                <a:schemeClr val="tx1">
                  <a:lumMod val="50000"/>
                  <a:lumOff val="50000"/>
                </a:schemeClr>
              </a:solidFill>
            </a:rPr>
            <a:t>列以降の縦罫線：直線→点線</a:t>
          </a:r>
        </a:p>
        <a:p>
          <a:r>
            <a:rPr kumimoji="1" lang="ja-JP" altLang="en-US" sz="1100">
              <a:solidFill>
                <a:schemeClr val="tx1">
                  <a:lumMod val="50000"/>
                  <a:lumOff val="50000"/>
                </a:schemeClr>
              </a:solidFill>
            </a:rPr>
            <a:t>⑥</a:t>
          </a:r>
          <a:r>
            <a:rPr kumimoji="1" lang="en-US" altLang="ja-JP" sz="1100">
              <a:solidFill>
                <a:schemeClr val="tx1">
                  <a:lumMod val="50000"/>
                  <a:lumOff val="50000"/>
                </a:schemeClr>
              </a:solidFill>
            </a:rPr>
            <a:t>37</a:t>
          </a:r>
          <a:r>
            <a:rPr kumimoji="1" lang="ja-JP" altLang="en-US" sz="1100">
              <a:solidFill>
                <a:schemeClr val="tx1">
                  <a:lumMod val="50000"/>
                  <a:lumOff val="50000"/>
                </a:schemeClr>
              </a:solidFill>
            </a:rPr>
            <a:t>行目の年度（ヘッダ）情報の要否確認→要であれば、下罫線 要</a:t>
          </a:r>
        </a:p>
        <a:p>
          <a:r>
            <a:rPr kumimoji="1" lang="ja-JP" altLang="en-US" sz="1100" strike="sngStrike" baseline="0">
              <a:solidFill>
                <a:schemeClr val="tx1">
                  <a:lumMod val="50000"/>
                  <a:lumOff val="50000"/>
                </a:schemeClr>
              </a:solidFill>
            </a:rPr>
            <a:t>⑦</a:t>
          </a:r>
          <a:r>
            <a:rPr kumimoji="1" lang="en-US" altLang="ja-JP" sz="1100" strike="sngStrike" baseline="0">
              <a:solidFill>
                <a:schemeClr val="tx1">
                  <a:lumMod val="50000"/>
                  <a:lumOff val="50000"/>
                </a:schemeClr>
              </a:solidFill>
            </a:rPr>
            <a:t>64</a:t>
          </a:r>
          <a:r>
            <a:rPr kumimoji="1" lang="ja-JP" altLang="en-US" sz="1100" strike="sngStrike" baseline="0">
              <a:solidFill>
                <a:schemeClr val="tx1">
                  <a:lumMod val="50000"/>
                  <a:lumOff val="50000"/>
                </a:schemeClr>
              </a:solidFill>
            </a:rPr>
            <a:t>行目のブランク行は意図あって設定されていますか？</a:t>
          </a:r>
        </a:p>
        <a:p>
          <a:r>
            <a:rPr kumimoji="1" lang="ja-JP" altLang="en-US" sz="1100">
              <a:solidFill>
                <a:schemeClr val="tx1">
                  <a:lumMod val="50000"/>
                  <a:lumOff val="50000"/>
                </a:schemeClr>
              </a:solidFill>
            </a:rPr>
            <a:t>⑧グレーハイライトについて、行によって</a:t>
          </a:r>
          <a:r>
            <a:rPr kumimoji="1" lang="en-US" altLang="ja-JP" sz="1100">
              <a:solidFill>
                <a:schemeClr val="tx1">
                  <a:lumMod val="50000"/>
                  <a:lumOff val="50000"/>
                </a:schemeClr>
              </a:solidFill>
            </a:rPr>
            <a:t>D</a:t>
          </a:r>
          <a:r>
            <a:rPr kumimoji="1" lang="ja-JP" altLang="en-US" sz="1100">
              <a:solidFill>
                <a:schemeClr val="tx1">
                  <a:lumMod val="50000"/>
                  <a:lumOff val="50000"/>
                </a:schemeClr>
              </a:solidFill>
            </a:rPr>
            <a:t>列がハイライトされている</a:t>
          </a:r>
          <a:r>
            <a:rPr kumimoji="1" lang="en-US" altLang="ja-JP" sz="1100">
              <a:solidFill>
                <a:schemeClr val="tx1">
                  <a:lumMod val="50000"/>
                  <a:lumOff val="50000"/>
                </a:schemeClr>
              </a:solidFill>
            </a:rPr>
            <a:t>/</a:t>
          </a:r>
          <a:r>
            <a:rPr kumimoji="1" lang="ja-JP" altLang="en-US" sz="1100">
              <a:solidFill>
                <a:schemeClr val="tx1">
                  <a:lumMod val="50000"/>
                  <a:lumOff val="50000"/>
                </a:schemeClr>
              </a:solidFill>
            </a:rPr>
            <a:t>されていないがありますが意図されてのことでしょうか？</a:t>
          </a:r>
        </a:p>
        <a:p>
          <a:r>
            <a:rPr kumimoji="1" lang="ja-JP" altLang="en-US" sz="1100">
              <a:solidFill>
                <a:schemeClr val="tx1">
                  <a:lumMod val="50000"/>
                  <a:lumOff val="50000"/>
                </a:schemeClr>
              </a:solidFill>
            </a:rPr>
            <a:t>⑨グレーハイライトについて、</a:t>
          </a:r>
          <a:r>
            <a:rPr kumimoji="1" lang="en-US" altLang="ja-JP" sz="1100">
              <a:solidFill>
                <a:schemeClr val="tx1">
                  <a:lumMod val="50000"/>
                  <a:lumOff val="50000"/>
                </a:schemeClr>
              </a:solidFill>
            </a:rPr>
            <a:t>5-1</a:t>
          </a:r>
          <a:r>
            <a:rPr kumimoji="1" lang="ja-JP" altLang="en-US" sz="1100">
              <a:solidFill>
                <a:schemeClr val="tx1">
                  <a:lumMod val="50000"/>
                  <a:lumOff val="50000"/>
                </a:schemeClr>
              </a:solidFill>
            </a:rPr>
            <a:t>までは自動計算行に対してハイライトしてるように見えますが、</a:t>
          </a:r>
          <a:r>
            <a:rPr kumimoji="1" lang="en-US" altLang="ja-JP" sz="1100">
              <a:solidFill>
                <a:schemeClr val="tx1">
                  <a:lumMod val="50000"/>
                  <a:lumOff val="50000"/>
                </a:schemeClr>
              </a:solidFill>
            </a:rPr>
            <a:t>6-1~6-6</a:t>
          </a:r>
          <a:r>
            <a:rPr kumimoji="1" lang="ja-JP" altLang="en-US" sz="1100">
              <a:solidFill>
                <a:schemeClr val="tx1">
                  <a:lumMod val="50000"/>
                  <a:lumOff val="50000"/>
                </a:schemeClr>
              </a:solidFill>
            </a:rPr>
            <a:t>のハイライトはどんな意味合いがあるでしょうか？</a:t>
          </a:r>
        </a:p>
        <a:p>
          <a:r>
            <a:rPr kumimoji="1" lang="ja-JP" altLang="en-US" sz="1100">
              <a:solidFill>
                <a:schemeClr val="tx1">
                  <a:lumMod val="50000"/>
                  <a:lumOff val="50000"/>
                </a:schemeClr>
              </a:solidFill>
            </a:rPr>
            <a:t>⑩</a:t>
          </a:r>
          <a:r>
            <a:rPr kumimoji="1" lang="en-US" altLang="ja-JP" sz="1100">
              <a:solidFill>
                <a:schemeClr val="tx1">
                  <a:lumMod val="50000"/>
                  <a:lumOff val="50000"/>
                </a:schemeClr>
              </a:solidFill>
            </a:rPr>
            <a:t>3-1~3-4</a:t>
          </a:r>
          <a:r>
            <a:rPr kumimoji="1" lang="ja-JP" altLang="en-US" sz="1100">
              <a:solidFill>
                <a:schemeClr val="tx1">
                  <a:lumMod val="50000"/>
                  <a:lumOff val="50000"/>
                </a:schemeClr>
              </a:solidFill>
            </a:rPr>
            <a:t>は「任意、審査影響なし」とすると申請者は基本記載しないように思いますが、記載してもらうような誘導の検討は必要ないでしょうか？</a:t>
          </a:r>
        </a:p>
        <a:p>
          <a:r>
            <a:rPr kumimoji="1" lang="ja-JP" altLang="en-US" sz="1100">
              <a:solidFill>
                <a:schemeClr val="tx1">
                  <a:lumMod val="50000"/>
                  <a:lumOff val="50000"/>
                </a:schemeClr>
              </a:solidFill>
            </a:rPr>
            <a:t>　→別ファイル（前版）のメモから「特定中堅か否かと補助金の採択率などを分析する観点から、データ収集したい」意図があると理解していますが</a:t>
          </a:r>
        </a:p>
        <a:p>
          <a:r>
            <a:rPr kumimoji="1" lang="ja-JP" altLang="en-US" sz="1100">
              <a:solidFill>
                <a:schemeClr val="tx1">
                  <a:lumMod val="50000"/>
                  <a:lumOff val="50000"/>
                </a:schemeClr>
              </a:solidFill>
            </a:rPr>
            <a:t>⑪</a:t>
          </a:r>
          <a:r>
            <a:rPr kumimoji="1" lang="en-US" altLang="ja-JP" sz="1100">
              <a:solidFill>
                <a:schemeClr val="tx1">
                  <a:lumMod val="50000"/>
                  <a:lumOff val="50000"/>
                </a:schemeClr>
              </a:solidFill>
            </a:rPr>
            <a:t>3-1~3-4</a:t>
          </a:r>
          <a:r>
            <a:rPr kumimoji="1" lang="ja-JP" altLang="en-US" sz="1100">
              <a:solidFill>
                <a:schemeClr val="tx1">
                  <a:lumMod val="50000"/>
                  <a:lumOff val="50000"/>
                </a:schemeClr>
              </a:solidFill>
            </a:rPr>
            <a:t>の</a:t>
          </a:r>
          <a:r>
            <a:rPr kumimoji="1" lang="en-US" altLang="ja-JP" sz="1100">
              <a:solidFill>
                <a:schemeClr val="tx1">
                  <a:lumMod val="50000"/>
                  <a:lumOff val="50000"/>
                </a:schemeClr>
              </a:solidFill>
            </a:rPr>
            <a:t>F</a:t>
          </a:r>
          <a:r>
            <a:rPr kumimoji="1" lang="ja-JP" altLang="en-US" sz="1100">
              <a:solidFill>
                <a:schemeClr val="tx1">
                  <a:lumMod val="50000"/>
                  <a:lumOff val="50000"/>
                </a:schemeClr>
              </a:solidFill>
            </a:rPr>
            <a:t>列「企業活動基本調査の定義」とは？</a:t>
          </a:r>
        </a:p>
        <a:p>
          <a:r>
            <a:rPr kumimoji="1" lang="ja-JP" altLang="en-US" sz="1100" strike="sngStrike" baseline="0">
              <a:solidFill>
                <a:schemeClr val="tx1">
                  <a:lumMod val="50000"/>
                  <a:lumOff val="50000"/>
                </a:schemeClr>
              </a:solidFill>
            </a:rPr>
            <a:t>⑫</a:t>
          </a:r>
          <a:r>
            <a:rPr kumimoji="1" lang="en-US" altLang="ja-JP" sz="1100" strike="sngStrike" baseline="0">
              <a:solidFill>
                <a:schemeClr val="tx1">
                  <a:lumMod val="50000"/>
                  <a:lumOff val="50000"/>
                </a:schemeClr>
              </a:solidFill>
            </a:rPr>
            <a:t>G</a:t>
          </a:r>
          <a:r>
            <a:rPr kumimoji="1" lang="ja-JP" altLang="en-US" sz="1100" strike="sngStrike" baseline="0">
              <a:solidFill>
                <a:schemeClr val="tx1">
                  <a:lumMod val="50000"/>
                  <a:lumOff val="50000"/>
                </a:schemeClr>
              </a:solidFill>
            </a:rPr>
            <a:t>列は凡例付けてガイドすれば削除してもよいかと</a:t>
          </a:r>
        </a:p>
        <a:p>
          <a:endParaRPr kumimoji="1" lang="ja-JP" altLang="en-US" sz="1100"/>
        </a:p>
      </xdr:txBody>
    </xdr:sp>
    <xdr:clientData/>
  </xdr:twoCellAnchor>
  <xdr:twoCellAnchor>
    <xdr:from>
      <xdr:col>15</xdr:col>
      <xdr:colOff>541021</xdr:colOff>
      <xdr:row>12</xdr:row>
      <xdr:rowOff>199208</xdr:rowOff>
    </xdr:from>
    <xdr:to>
      <xdr:col>23</xdr:col>
      <xdr:colOff>446810</xdr:colOff>
      <xdr:row>53</xdr:row>
      <xdr:rowOff>136071</xdr:rowOff>
    </xdr:to>
    <xdr:sp macro="" textlink="">
      <xdr:nvSpPr>
        <xdr:cNvPr id="5" name="テキスト ボックス 4">
          <a:extLst>
            <a:ext uri="{FF2B5EF4-FFF2-40B4-BE49-F238E27FC236}">
              <a16:creationId xmlns:a16="http://schemas.microsoft.com/office/drawing/2014/main" id="{E5302622-976D-45FA-8A4A-3013B9E098FF}"/>
            </a:ext>
          </a:extLst>
        </xdr:cNvPr>
        <xdr:cNvSpPr txBox="1"/>
      </xdr:nvSpPr>
      <xdr:spPr>
        <a:xfrm>
          <a:off x="14216200" y="6444887"/>
          <a:ext cx="5348646" cy="997893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a:t>
          </a:r>
          <a:r>
            <a:rPr kumimoji="1" lang="en-US" altLang="ja-JP" sz="1100"/>
            <a:t>TOPPAN</a:t>
          </a:r>
          <a:r>
            <a:rPr kumimoji="1" lang="ja-JP" altLang="en-US" sz="1100"/>
            <a:t>熊谷さんコメント</a:t>
          </a:r>
          <a:r>
            <a:rPr kumimoji="1" lang="en-US" altLang="ja-JP" sz="1100"/>
            <a:t>2/20 22:02</a:t>
          </a:r>
          <a:r>
            <a:rPr kumimoji="1" lang="ja-JP" altLang="en-US" sz="1100"/>
            <a:t>＞</a:t>
          </a:r>
          <a:endParaRPr kumimoji="1" lang="en-US" altLang="ja-JP" sz="1100"/>
        </a:p>
        <a:p>
          <a:r>
            <a:rPr kumimoji="1" lang="ja-JP" altLang="en-US" sz="1100">
              <a:solidFill>
                <a:schemeClr val="tx1">
                  <a:lumMod val="50000"/>
                  <a:lumOff val="50000"/>
                </a:schemeClr>
              </a:solidFill>
            </a:rPr>
            <a:t>① 提出日欄（</a:t>
          </a:r>
          <a:r>
            <a:rPr kumimoji="1" lang="en-US" altLang="ja-JP" sz="1100">
              <a:solidFill>
                <a:schemeClr val="tx1">
                  <a:lumMod val="50000"/>
                  <a:lumOff val="50000"/>
                </a:schemeClr>
              </a:solidFill>
            </a:rPr>
            <a:t>E4</a:t>
          </a:r>
          <a:r>
            <a:rPr kumimoji="1" lang="ja-JP" altLang="en-US" sz="1100">
              <a:solidFill>
                <a:schemeClr val="tx1">
                  <a:lumMod val="50000"/>
                  <a:lumOff val="50000"/>
                </a:schemeClr>
              </a:solidFill>
            </a:rPr>
            <a:t>セル）</a:t>
          </a:r>
        </a:p>
        <a:p>
          <a:r>
            <a:rPr kumimoji="1" lang="ja-JP" altLang="en-US" sz="1100">
              <a:solidFill>
                <a:schemeClr val="tx1">
                  <a:lumMod val="50000"/>
                  <a:lumOff val="50000"/>
                </a:schemeClr>
              </a:solidFill>
            </a:rPr>
            <a:t>入力規則を日付とした上で、「</a:t>
          </a:r>
          <a:r>
            <a:rPr kumimoji="1" lang="en-US" altLang="ja-JP" sz="1100">
              <a:solidFill>
                <a:schemeClr val="tx1">
                  <a:lumMod val="50000"/>
                  <a:lumOff val="50000"/>
                </a:schemeClr>
              </a:solidFill>
            </a:rPr>
            <a:t>yyyy/mm/dd</a:t>
          </a:r>
          <a:r>
            <a:rPr kumimoji="1" lang="ja-JP" altLang="en-US" sz="1100">
              <a:solidFill>
                <a:schemeClr val="tx1">
                  <a:lumMod val="50000"/>
                  <a:lumOff val="50000"/>
                </a:schemeClr>
              </a:solidFill>
            </a:rPr>
            <a:t>」としていただきたいです。</a:t>
          </a:r>
        </a:p>
        <a:p>
          <a:r>
            <a:rPr kumimoji="1" lang="ja-JP" altLang="en-US" sz="1100">
              <a:solidFill>
                <a:schemeClr val="tx1">
                  <a:lumMod val="50000"/>
                  <a:lumOff val="50000"/>
                </a:schemeClr>
              </a:solidFill>
            </a:rPr>
            <a:t>⇨ 逆に、他様式と書式を合わせる場合は、そちらに準拠くださいませ。</a:t>
          </a:r>
        </a:p>
        <a:p>
          <a:r>
            <a:rPr kumimoji="1" lang="ja-JP" altLang="en-US" sz="1100">
              <a:solidFill>
                <a:schemeClr val="tx1">
                  <a:lumMod val="50000"/>
                  <a:lumOff val="50000"/>
                </a:schemeClr>
              </a:solidFill>
            </a:rPr>
            <a:t>例）令和</a:t>
          </a:r>
          <a:r>
            <a:rPr kumimoji="1" lang="en-US" altLang="ja-JP" sz="1100">
              <a:solidFill>
                <a:schemeClr val="tx1">
                  <a:lumMod val="50000"/>
                  <a:lumOff val="50000"/>
                </a:schemeClr>
              </a:solidFill>
            </a:rPr>
            <a:t>6</a:t>
          </a:r>
          <a:r>
            <a:rPr kumimoji="1" lang="ja-JP" altLang="en-US" sz="1100">
              <a:solidFill>
                <a:schemeClr val="tx1">
                  <a:lumMod val="50000"/>
                  <a:lumOff val="50000"/>
                </a:schemeClr>
              </a:solidFill>
            </a:rPr>
            <a:t>年</a:t>
          </a:r>
          <a:r>
            <a:rPr kumimoji="1" lang="en-US" altLang="ja-JP" sz="1100">
              <a:solidFill>
                <a:schemeClr val="tx1">
                  <a:lumMod val="50000"/>
                  <a:lumOff val="50000"/>
                </a:schemeClr>
              </a:solidFill>
            </a:rPr>
            <a:t>4</a:t>
          </a:r>
          <a:r>
            <a:rPr kumimoji="1" lang="ja-JP" altLang="en-US" sz="1100">
              <a:solidFill>
                <a:schemeClr val="tx1">
                  <a:lumMod val="50000"/>
                  <a:lumOff val="50000"/>
                </a:schemeClr>
              </a:solidFill>
            </a:rPr>
            <a:t>月</a:t>
          </a:r>
          <a:r>
            <a:rPr kumimoji="1" lang="en-US" altLang="ja-JP" sz="1100">
              <a:solidFill>
                <a:schemeClr val="tx1">
                  <a:lumMod val="50000"/>
                  <a:lumOff val="50000"/>
                </a:schemeClr>
              </a:solidFill>
            </a:rPr>
            <a:t>1</a:t>
          </a:r>
          <a:r>
            <a:rPr kumimoji="1" lang="ja-JP" altLang="en-US" sz="1100">
              <a:solidFill>
                <a:schemeClr val="tx1">
                  <a:lumMod val="50000"/>
                  <a:lumOff val="50000"/>
                </a:schemeClr>
              </a:solidFill>
            </a:rPr>
            <a:t>日</a:t>
          </a:r>
        </a:p>
        <a:p>
          <a:r>
            <a:rPr kumimoji="1" lang="ja-JP" altLang="en-US" sz="1100">
              <a:solidFill>
                <a:schemeClr val="tx1">
                  <a:lumMod val="50000"/>
                  <a:lumOff val="50000"/>
                </a:schemeClr>
              </a:solidFill>
            </a:rPr>
            <a:t> </a:t>
          </a:r>
        </a:p>
        <a:p>
          <a:r>
            <a:rPr kumimoji="1" lang="ja-JP" altLang="en-US" sz="1100">
              <a:solidFill>
                <a:schemeClr val="tx1">
                  <a:lumMod val="50000"/>
                  <a:lumOff val="50000"/>
                </a:schemeClr>
              </a:solidFill>
            </a:rPr>
            <a:t>「</a:t>
          </a:r>
          <a:r>
            <a:rPr kumimoji="1" lang="en-US" altLang="ja-JP" sz="1100">
              <a:solidFill>
                <a:schemeClr val="tx1">
                  <a:lumMod val="50000"/>
                  <a:lumOff val="50000"/>
                </a:schemeClr>
              </a:solidFill>
            </a:rPr>
            <a:t>2024</a:t>
          </a:r>
          <a:r>
            <a:rPr kumimoji="1" lang="ja-JP" altLang="en-US" sz="1100">
              <a:solidFill>
                <a:schemeClr val="tx1">
                  <a:lumMod val="50000"/>
                  <a:lumOff val="50000"/>
                </a:schemeClr>
              </a:solidFill>
            </a:rPr>
            <a:t>年</a:t>
          </a:r>
          <a:r>
            <a:rPr kumimoji="1" lang="en-US" altLang="ja-JP" sz="1100">
              <a:solidFill>
                <a:schemeClr val="tx1">
                  <a:lumMod val="50000"/>
                  <a:lumOff val="50000"/>
                </a:schemeClr>
              </a:solidFill>
            </a:rPr>
            <a:t>4</a:t>
          </a:r>
          <a:r>
            <a:rPr kumimoji="1" lang="ja-JP" altLang="en-US" sz="1100">
              <a:solidFill>
                <a:schemeClr val="tx1">
                  <a:lumMod val="50000"/>
                  <a:lumOff val="50000"/>
                </a:schemeClr>
              </a:solidFill>
            </a:rPr>
            <a:t>月</a:t>
          </a:r>
          <a:r>
            <a:rPr kumimoji="1" lang="en-US" altLang="ja-JP" sz="1100">
              <a:solidFill>
                <a:schemeClr val="tx1">
                  <a:lumMod val="50000"/>
                  <a:lumOff val="50000"/>
                </a:schemeClr>
              </a:solidFill>
            </a:rPr>
            <a:t>1</a:t>
          </a:r>
          <a:r>
            <a:rPr kumimoji="1" lang="ja-JP" altLang="en-US" sz="1100">
              <a:solidFill>
                <a:schemeClr val="tx1">
                  <a:lumMod val="50000"/>
                  <a:lumOff val="50000"/>
                </a:schemeClr>
              </a:solidFill>
            </a:rPr>
            <a:t>日」</a:t>
          </a:r>
        </a:p>
        <a:p>
          <a:r>
            <a:rPr kumimoji="1" lang="ja-JP" altLang="en-US" sz="1100">
              <a:solidFill>
                <a:schemeClr val="tx1">
                  <a:lumMod val="50000"/>
                  <a:lumOff val="50000"/>
                </a:schemeClr>
              </a:solidFill>
            </a:rPr>
            <a:t>「令和</a:t>
          </a:r>
          <a:r>
            <a:rPr kumimoji="1" lang="en-US" altLang="ja-JP" sz="1100">
              <a:solidFill>
                <a:schemeClr val="tx1">
                  <a:lumMod val="50000"/>
                  <a:lumOff val="50000"/>
                </a:schemeClr>
              </a:solidFill>
            </a:rPr>
            <a:t>6</a:t>
          </a:r>
          <a:r>
            <a:rPr kumimoji="1" lang="ja-JP" altLang="en-US" sz="1100">
              <a:solidFill>
                <a:schemeClr val="tx1">
                  <a:lumMod val="50000"/>
                  <a:lumOff val="50000"/>
                </a:schemeClr>
              </a:solidFill>
            </a:rPr>
            <a:t>年</a:t>
          </a:r>
          <a:r>
            <a:rPr kumimoji="1" lang="en-US" altLang="ja-JP" sz="1100">
              <a:solidFill>
                <a:schemeClr val="tx1">
                  <a:lumMod val="50000"/>
                  <a:lumOff val="50000"/>
                </a:schemeClr>
              </a:solidFill>
            </a:rPr>
            <a:t>4</a:t>
          </a:r>
          <a:r>
            <a:rPr kumimoji="1" lang="ja-JP" altLang="en-US" sz="1100">
              <a:solidFill>
                <a:schemeClr val="tx1">
                  <a:lumMod val="50000"/>
                  <a:lumOff val="50000"/>
                </a:schemeClr>
              </a:solidFill>
            </a:rPr>
            <a:t>月</a:t>
          </a:r>
          <a:r>
            <a:rPr kumimoji="1" lang="en-US" altLang="ja-JP" sz="1100">
              <a:solidFill>
                <a:schemeClr val="tx1">
                  <a:lumMod val="50000"/>
                  <a:lumOff val="50000"/>
                </a:schemeClr>
              </a:solidFill>
            </a:rPr>
            <a:t>1</a:t>
          </a:r>
          <a:r>
            <a:rPr kumimoji="1" lang="ja-JP" altLang="en-US" sz="1100">
              <a:solidFill>
                <a:schemeClr val="tx1">
                  <a:lumMod val="50000"/>
                  <a:lumOff val="50000"/>
                </a:schemeClr>
              </a:solidFill>
            </a:rPr>
            <a:t>日」</a:t>
          </a:r>
        </a:p>
        <a:p>
          <a:r>
            <a:rPr kumimoji="1" lang="ja-JP" altLang="en-US" sz="1100">
              <a:solidFill>
                <a:schemeClr val="tx1">
                  <a:lumMod val="50000"/>
                  <a:lumOff val="50000"/>
                </a:schemeClr>
              </a:solidFill>
            </a:rPr>
            <a:t>「</a:t>
          </a:r>
          <a:r>
            <a:rPr kumimoji="1" lang="en-US" altLang="ja-JP" sz="1100">
              <a:solidFill>
                <a:schemeClr val="tx1">
                  <a:lumMod val="50000"/>
                  <a:lumOff val="50000"/>
                </a:schemeClr>
              </a:solidFill>
            </a:rPr>
            <a:t>2024/4/1</a:t>
          </a:r>
          <a:r>
            <a:rPr kumimoji="1" lang="ja-JP" altLang="en-US" sz="1100">
              <a:solidFill>
                <a:schemeClr val="tx1">
                  <a:lumMod val="50000"/>
                  <a:lumOff val="50000"/>
                </a:schemeClr>
              </a:solidFill>
            </a:rPr>
            <a:t>（月）」</a:t>
          </a:r>
        </a:p>
        <a:p>
          <a:r>
            <a:rPr kumimoji="1" lang="ja-JP" altLang="en-US" sz="1100">
              <a:solidFill>
                <a:schemeClr val="tx1">
                  <a:lumMod val="50000"/>
                  <a:lumOff val="50000"/>
                </a:schemeClr>
              </a:solidFill>
            </a:rPr>
            <a:t>のように、各事業者が書式をバラバラに設定することを防ぎ、検査負荷を少しでも軽減できますと幸いです。</a:t>
          </a:r>
        </a:p>
        <a:p>
          <a:r>
            <a:rPr kumimoji="1" lang="ja-JP" altLang="en-US" sz="1100"/>
            <a:t> </a:t>
          </a:r>
        </a:p>
        <a:p>
          <a:r>
            <a:rPr kumimoji="1" lang="ja-JP" altLang="en-US" sz="1100">
              <a:solidFill>
                <a:schemeClr val="tx1">
                  <a:lumMod val="50000"/>
                  <a:lumOff val="50000"/>
                </a:schemeClr>
              </a:solidFill>
            </a:rPr>
            <a:t>② 補助金交付申請額（</a:t>
          </a:r>
          <a:r>
            <a:rPr kumimoji="1" lang="en-US" altLang="ja-JP" sz="1100">
              <a:solidFill>
                <a:schemeClr val="tx1">
                  <a:lumMod val="50000"/>
                  <a:lumOff val="50000"/>
                </a:schemeClr>
              </a:solidFill>
            </a:rPr>
            <a:t>J56</a:t>
          </a:r>
          <a:r>
            <a:rPr kumimoji="1" lang="ja-JP" altLang="en-US" sz="1100">
              <a:solidFill>
                <a:schemeClr val="tx1">
                  <a:lumMod val="50000"/>
                  <a:lumOff val="50000"/>
                </a:schemeClr>
              </a:solidFill>
            </a:rPr>
            <a:t>セル）</a:t>
          </a:r>
        </a:p>
        <a:p>
          <a:r>
            <a:rPr kumimoji="1" lang="ja-JP" altLang="en-US" sz="1100">
              <a:solidFill>
                <a:schemeClr val="tx1">
                  <a:lumMod val="50000"/>
                  <a:lumOff val="50000"/>
                </a:schemeClr>
              </a:solidFill>
            </a:rPr>
            <a:t>補助率が一律</a:t>
          </a:r>
          <a:r>
            <a:rPr kumimoji="1" lang="en-US" altLang="ja-JP" sz="1100">
              <a:solidFill>
                <a:schemeClr val="tx1">
                  <a:lumMod val="50000"/>
                  <a:lumOff val="50000"/>
                </a:schemeClr>
              </a:solidFill>
            </a:rPr>
            <a:t>3</a:t>
          </a:r>
          <a:r>
            <a:rPr kumimoji="1" lang="ja-JP" altLang="en-US" sz="1100">
              <a:solidFill>
                <a:schemeClr val="tx1">
                  <a:lumMod val="50000"/>
                  <a:lumOff val="50000"/>
                </a:schemeClr>
              </a:solidFill>
            </a:rPr>
            <a:t>分の</a:t>
          </a:r>
          <a:r>
            <a:rPr kumimoji="1" lang="en-US" altLang="ja-JP" sz="1100">
              <a:solidFill>
                <a:schemeClr val="tx1">
                  <a:lumMod val="50000"/>
                  <a:lumOff val="50000"/>
                </a:schemeClr>
              </a:solidFill>
            </a:rPr>
            <a:t>1</a:t>
          </a:r>
          <a:r>
            <a:rPr kumimoji="1" lang="ja-JP" altLang="en-US" sz="1100">
              <a:solidFill>
                <a:schemeClr val="tx1">
                  <a:lumMod val="50000"/>
                  <a:lumOff val="50000"/>
                </a:schemeClr>
              </a:solidFill>
            </a:rPr>
            <a:t>であれば、「補助金交付申請額」欄は、</a:t>
          </a:r>
        </a:p>
        <a:p>
          <a:r>
            <a:rPr kumimoji="1" lang="ja-JP" altLang="en-US" sz="1100">
              <a:solidFill>
                <a:schemeClr val="tx1">
                  <a:lumMod val="50000"/>
                  <a:lumOff val="50000"/>
                </a:schemeClr>
              </a:solidFill>
            </a:rPr>
            <a:t>補助対象経費の</a:t>
          </a:r>
          <a:r>
            <a:rPr kumimoji="1" lang="en-US" altLang="ja-JP" sz="1100">
              <a:solidFill>
                <a:schemeClr val="tx1">
                  <a:lumMod val="50000"/>
                  <a:lumOff val="50000"/>
                </a:schemeClr>
              </a:solidFill>
            </a:rPr>
            <a:t>3</a:t>
          </a:r>
          <a:r>
            <a:rPr kumimoji="1" lang="ja-JP" altLang="en-US" sz="1100">
              <a:solidFill>
                <a:schemeClr val="tx1">
                  <a:lumMod val="50000"/>
                  <a:lumOff val="50000"/>
                </a:schemeClr>
              </a:solidFill>
            </a:rPr>
            <a:t>分の</a:t>
          </a:r>
          <a:r>
            <a:rPr kumimoji="1" lang="en-US" altLang="ja-JP" sz="1100">
              <a:solidFill>
                <a:schemeClr val="tx1">
                  <a:lumMod val="50000"/>
                  <a:lumOff val="50000"/>
                </a:schemeClr>
              </a:solidFill>
            </a:rPr>
            <a:t>1</a:t>
          </a:r>
          <a:r>
            <a:rPr kumimoji="1" lang="ja-JP" altLang="en-US" sz="1100">
              <a:solidFill>
                <a:schemeClr val="tx1">
                  <a:lumMod val="50000"/>
                  <a:lumOff val="50000"/>
                </a:schemeClr>
              </a:solidFill>
            </a:rPr>
            <a:t>を自動算出してあげる方が、事業者は記入しやすいと思います。</a:t>
          </a:r>
        </a:p>
        <a:p>
          <a:r>
            <a:rPr kumimoji="1" lang="ja-JP" altLang="en-US" sz="1100">
              <a:solidFill>
                <a:schemeClr val="tx1">
                  <a:lumMod val="50000"/>
                  <a:lumOff val="50000"/>
                </a:schemeClr>
              </a:solidFill>
            </a:rPr>
            <a:t> </a:t>
          </a:r>
        </a:p>
        <a:p>
          <a:r>
            <a:rPr kumimoji="1" lang="ja-JP" altLang="en-US" sz="1100">
              <a:solidFill>
                <a:schemeClr val="tx1">
                  <a:lumMod val="50000"/>
                  <a:lumOff val="50000"/>
                </a:schemeClr>
              </a:solidFill>
            </a:rPr>
            <a:t>特に、</a:t>
          </a:r>
          <a:r>
            <a:rPr kumimoji="1" lang="en-US" altLang="ja-JP" sz="1100">
              <a:solidFill>
                <a:schemeClr val="tx1">
                  <a:lumMod val="50000"/>
                  <a:lumOff val="50000"/>
                </a:schemeClr>
              </a:solidFill>
            </a:rPr>
            <a:t>3</a:t>
          </a:r>
          <a:r>
            <a:rPr kumimoji="1" lang="ja-JP" altLang="en-US" sz="1100">
              <a:solidFill>
                <a:schemeClr val="tx1">
                  <a:lumMod val="50000"/>
                  <a:lumOff val="50000"/>
                </a:schemeClr>
              </a:solidFill>
            </a:rPr>
            <a:t>分の</a:t>
          </a:r>
          <a:r>
            <a:rPr kumimoji="1" lang="en-US" altLang="ja-JP" sz="1100">
              <a:solidFill>
                <a:schemeClr val="tx1">
                  <a:lumMod val="50000"/>
                  <a:lumOff val="50000"/>
                </a:schemeClr>
              </a:solidFill>
            </a:rPr>
            <a:t>1</a:t>
          </a:r>
          <a:r>
            <a:rPr kumimoji="1" lang="ja-JP" altLang="en-US" sz="1100">
              <a:solidFill>
                <a:schemeClr val="tx1">
                  <a:lumMod val="50000"/>
                  <a:lumOff val="50000"/>
                </a:schemeClr>
              </a:solidFill>
            </a:rPr>
            <a:t>だと、割り切れずに小数点が発生する可能性があり、</a:t>
          </a:r>
        </a:p>
        <a:p>
          <a:r>
            <a:rPr kumimoji="1" lang="ja-JP" altLang="en-US" sz="1100">
              <a:solidFill>
                <a:schemeClr val="tx1">
                  <a:lumMod val="50000"/>
                  <a:lumOff val="50000"/>
                </a:schemeClr>
              </a:solidFill>
            </a:rPr>
            <a:t>そうなった場合「切り捨てか繰り上げか？」といった問い合わせが事務局に寄せられることも想定できますので、</a:t>
          </a:r>
        </a:p>
        <a:p>
          <a:r>
            <a:rPr kumimoji="1" lang="ja-JP" altLang="en-US" sz="1100">
              <a:solidFill>
                <a:schemeClr val="tx1">
                  <a:lumMod val="50000"/>
                  <a:lumOff val="50000"/>
                </a:schemeClr>
              </a:solidFill>
            </a:rPr>
            <a:t>様式でブロックできれば嬉しいです。</a:t>
          </a:r>
        </a:p>
        <a:p>
          <a:r>
            <a:rPr kumimoji="1" lang="ja-JP" altLang="en-US" sz="1100"/>
            <a:t> </a:t>
          </a:r>
        </a:p>
        <a:p>
          <a:r>
            <a:rPr kumimoji="1" lang="ja-JP" altLang="en-US" sz="1100"/>
            <a:t>③ 補助事業実施期間（始期）（</a:t>
          </a:r>
          <a:r>
            <a:rPr kumimoji="1" lang="en-US" altLang="ja-JP" sz="1100"/>
            <a:t>H73</a:t>
          </a:r>
          <a:r>
            <a:rPr kumimoji="1" lang="ja-JP" altLang="en-US" sz="1100"/>
            <a:t>セル）</a:t>
          </a:r>
        </a:p>
        <a:p>
          <a:r>
            <a:rPr kumimoji="1" lang="ja-JP" altLang="en-US" sz="1100"/>
            <a:t>（事業者目線）</a:t>
          </a:r>
        </a:p>
        <a:p>
          <a:r>
            <a:rPr kumimoji="1" lang="ja-JP" altLang="en-US" sz="1100"/>
            <a:t>補助事業実施期間（始期）は、何を指標に記入すれば良いのでしょうか？</a:t>
          </a:r>
        </a:p>
        <a:p>
          <a:r>
            <a:rPr kumimoji="1" lang="ja-JP" altLang="en-US" sz="1100"/>
            <a:t>事業実施は、交付決定後～になるかと思いますので、現時点では補助対象期間外の年月が記載される可能性が高いです。</a:t>
          </a:r>
        </a:p>
        <a:p>
          <a:r>
            <a:rPr kumimoji="1" lang="ja-JP" altLang="en-US" sz="1100"/>
            <a:t> </a:t>
          </a:r>
        </a:p>
        <a:p>
          <a:r>
            <a:rPr kumimoji="1" lang="ja-JP" altLang="en-US" sz="1100"/>
            <a:t>（審査目線）</a:t>
          </a:r>
        </a:p>
        <a:p>
          <a:r>
            <a:rPr kumimoji="1" lang="ja-JP" altLang="en-US" sz="1100"/>
            <a:t>尚、様式側には修正を加えず、仮にそれを許容した場合、</a:t>
          </a:r>
        </a:p>
        <a:p>
          <a:r>
            <a:rPr kumimoji="1" lang="ja-JP" altLang="en-US" sz="1100"/>
            <a:t>審査時点では「補助事業実施期間が補助対象期間内に収まっているか」という観点では見なくて問題ないでしょうか。</a:t>
          </a:r>
        </a:p>
        <a:p>
          <a:r>
            <a:rPr kumimoji="1" lang="ja-JP" altLang="en-US" sz="1100"/>
            <a:t> </a:t>
          </a:r>
        </a:p>
        <a:p>
          <a:r>
            <a:rPr kumimoji="1" lang="ja-JP" altLang="en-US" sz="1100">
              <a:solidFill>
                <a:schemeClr val="tx1">
                  <a:lumMod val="50000"/>
                  <a:lumOff val="50000"/>
                </a:schemeClr>
              </a:solidFill>
            </a:rPr>
            <a:t>④ 補助事業実施期間（終期）（</a:t>
          </a:r>
          <a:r>
            <a:rPr kumimoji="1" lang="en-US" altLang="ja-JP" sz="1100">
              <a:solidFill>
                <a:schemeClr val="tx1">
                  <a:lumMod val="50000"/>
                  <a:lumOff val="50000"/>
                </a:schemeClr>
              </a:solidFill>
            </a:rPr>
            <a:t>H74</a:t>
          </a:r>
          <a:r>
            <a:rPr kumimoji="1" lang="ja-JP" altLang="en-US" sz="1100">
              <a:solidFill>
                <a:schemeClr val="tx1">
                  <a:lumMod val="50000"/>
                  <a:lumOff val="50000"/>
                </a:schemeClr>
              </a:solidFill>
            </a:rPr>
            <a:t>セル） 「補助事業実施期間（終期）」については、現時点で確定しているかと思いますので、</a:t>
          </a:r>
        </a:p>
        <a:p>
          <a:r>
            <a:rPr kumimoji="1" lang="ja-JP" altLang="en-US" sz="1100">
              <a:solidFill>
                <a:schemeClr val="tx1">
                  <a:lumMod val="50000"/>
                  <a:lumOff val="50000"/>
                </a:schemeClr>
              </a:solidFill>
            </a:rPr>
            <a:t>「令和〇年〇月〇日以前の年月を記入ください」と注意書きをするか、</a:t>
          </a:r>
        </a:p>
        <a:p>
          <a:r>
            <a:rPr kumimoji="1" lang="ja-JP" altLang="en-US" sz="1100">
              <a:solidFill>
                <a:schemeClr val="tx1">
                  <a:lumMod val="50000"/>
                  <a:lumOff val="50000"/>
                </a:schemeClr>
              </a:solidFill>
            </a:rPr>
            <a:t>事業終了期間以降の年月を入れられないようにするか、どちらかの対策を打つと良いかと思います。 </a:t>
          </a:r>
        </a:p>
        <a:p>
          <a:r>
            <a:rPr kumimoji="1" lang="ja-JP" altLang="en-US" sz="1100"/>
            <a:t> </a:t>
          </a:r>
        </a:p>
        <a:p>
          <a:r>
            <a:rPr kumimoji="1" lang="ja-JP" altLang="en-US" sz="1100"/>
            <a:t>⑤ シート全体</a:t>
          </a:r>
        </a:p>
        <a:p>
          <a:r>
            <a:rPr kumimoji="1" lang="ja-JP" altLang="en-US" sz="1100"/>
            <a:t>最終工程で想定されていらっしゃるかと存じますが、</a:t>
          </a:r>
        </a:p>
        <a:p>
          <a:r>
            <a:rPr kumimoji="1" lang="ja-JP" altLang="en-US" sz="1100"/>
            <a:t>事業者に展開する際は、入力が必要な欄以外はセルの保護をしていただきたいです。</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9</xdr:col>
      <xdr:colOff>22412</xdr:colOff>
      <xdr:row>8</xdr:row>
      <xdr:rowOff>100854</xdr:rowOff>
    </xdr:from>
    <xdr:to>
      <xdr:col>16</xdr:col>
      <xdr:colOff>11206</xdr:colOff>
      <xdr:row>9</xdr:row>
      <xdr:rowOff>151148</xdr:rowOff>
    </xdr:to>
    <xdr:grpSp>
      <xdr:nvGrpSpPr>
        <xdr:cNvPr id="2" name="グループ化 1">
          <a:extLst>
            <a:ext uri="{FF2B5EF4-FFF2-40B4-BE49-F238E27FC236}">
              <a16:creationId xmlns:a16="http://schemas.microsoft.com/office/drawing/2014/main" id="{ACCB667E-8E2B-41CD-A9F6-3A9AFEA4330A}"/>
            </a:ext>
          </a:extLst>
        </xdr:cNvPr>
        <xdr:cNvGrpSpPr/>
      </xdr:nvGrpSpPr>
      <xdr:grpSpPr>
        <a:xfrm>
          <a:off x="12186398" y="1725707"/>
          <a:ext cx="6656294" cy="257603"/>
          <a:chOff x="12192000" y="1333501"/>
          <a:chExt cx="6656294" cy="252000"/>
        </a:xfrm>
      </xdr:grpSpPr>
      <xdr:cxnSp macro="">
        <xdr:nvCxnSpPr>
          <xdr:cNvPr id="3" name="直線矢印コネクタ 2">
            <a:extLst>
              <a:ext uri="{FF2B5EF4-FFF2-40B4-BE49-F238E27FC236}">
                <a16:creationId xmlns:a16="http://schemas.microsoft.com/office/drawing/2014/main" id="{F330995D-3CA5-39C2-3DF4-F3FFFB24DEA5}"/>
              </a:ext>
            </a:extLst>
          </xdr:cNvPr>
          <xdr:cNvCxnSpPr/>
        </xdr:nvCxnSpPr>
        <xdr:spPr>
          <a:xfrm>
            <a:off x="12192000" y="1459501"/>
            <a:ext cx="6656294" cy="0"/>
          </a:xfrm>
          <a:prstGeom prst="straightConnector1">
            <a:avLst/>
          </a:prstGeom>
          <a:ln>
            <a:headEnd type="triangle"/>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4" name="テキスト ボックス 3">
            <a:extLst>
              <a:ext uri="{FF2B5EF4-FFF2-40B4-BE49-F238E27FC236}">
                <a16:creationId xmlns:a16="http://schemas.microsoft.com/office/drawing/2014/main" id="{4D5BE15F-ED8E-F2CE-0618-DB28907B9DBA}"/>
              </a:ext>
            </a:extLst>
          </xdr:cNvPr>
          <xdr:cNvSpPr txBox="1"/>
        </xdr:nvSpPr>
        <xdr:spPr>
          <a:xfrm>
            <a:off x="14026147" y="1333501"/>
            <a:ext cx="2988000" cy="252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lIns="36000" tIns="0" rIns="36000" bIns="0" rtlCol="0" anchor="ctr"/>
          <a:lstStyle/>
          <a:p>
            <a:r>
              <a:rPr kumimoji="1" lang="ja-JP" altLang="en-US" sz="1100">
                <a:solidFill>
                  <a:schemeClr val="accent1"/>
                </a:solidFill>
              </a:rPr>
              <a:t>補助事業の計画上の数値を入力してください。</a:t>
            </a:r>
          </a:p>
        </xdr:txBody>
      </xdr:sp>
    </xdr:grpSp>
    <xdr:clientData/>
  </xdr:twoCellAnchor>
  <xdr:twoCellAnchor>
    <xdr:from>
      <xdr:col>11</xdr:col>
      <xdr:colOff>710330</xdr:colOff>
      <xdr:row>6</xdr:row>
      <xdr:rowOff>30733</xdr:rowOff>
    </xdr:from>
    <xdr:to>
      <xdr:col>15</xdr:col>
      <xdr:colOff>930089</xdr:colOff>
      <xdr:row>8</xdr:row>
      <xdr:rowOff>57080</xdr:rowOff>
    </xdr:to>
    <xdr:grpSp>
      <xdr:nvGrpSpPr>
        <xdr:cNvPr id="5" name="グループ化 4">
          <a:extLst>
            <a:ext uri="{FF2B5EF4-FFF2-40B4-BE49-F238E27FC236}">
              <a16:creationId xmlns:a16="http://schemas.microsoft.com/office/drawing/2014/main" id="{C589F0EC-B620-4FE2-BA3E-325648655FDA}"/>
            </a:ext>
          </a:extLst>
        </xdr:cNvPr>
        <xdr:cNvGrpSpPr/>
      </xdr:nvGrpSpPr>
      <xdr:grpSpPr>
        <a:xfrm>
          <a:off x="14779316" y="1240968"/>
          <a:ext cx="4029759" cy="440965"/>
          <a:chOff x="9429751" y="685800"/>
          <a:chExt cx="4032000" cy="432000"/>
        </a:xfrm>
      </xdr:grpSpPr>
      <xdr:sp macro="" textlink="">
        <xdr:nvSpPr>
          <xdr:cNvPr id="6" name="テキスト ボックス 5">
            <a:extLst>
              <a:ext uri="{FF2B5EF4-FFF2-40B4-BE49-F238E27FC236}">
                <a16:creationId xmlns:a16="http://schemas.microsoft.com/office/drawing/2014/main" id="{85958466-2D8B-6E3F-BBBC-6E71449C24C6}"/>
              </a:ext>
            </a:extLst>
          </xdr:cNvPr>
          <xdr:cNvSpPr txBox="1"/>
        </xdr:nvSpPr>
        <xdr:spPr>
          <a:xfrm>
            <a:off x="10075945" y="775520"/>
            <a:ext cx="1080000" cy="252560"/>
          </a:xfrm>
          <a:prstGeom prst="rect">
            <a:avLst/>
          </a:prstGeom>
          <a:solidFill>
            <a:schemeClr val="accent4">
              <a:lumMod val="20000"/>
              <a:lumOff val="80000"/>
            </a:schemeClr>
          </a:solidFill>
          <a:ln w="9525" cmpd="sng">
            <a:solidFill>
              <a:sysClr val="windowText" lastClr="000000"/>
            </a:solidFill>
            <a:prstDash val="sysDot"/>
          </a:ln>
        </xdr:spPr>
        <xdr:style>
          <a:lnRef idx="0">
            <a:scrgbClr r="0" g="0" b="0"/>
          </a:lnRef>
          <a:fillRef idx="0">
            <a:scrgbClr r="0" g="0" b="0"/>
          </a:fillRef>
          <a:effectRef idx="0">
            <a:scrgbClr r="0" g="0" b="0"/>
          </a:effectRef>
          <a:fontRef idx="minor">
            <a:schemeClr val="dk1"/>
          </a:fontRef>
        </xdr:style>
        <xdr:txBody>
          <a:bodyPr vertOverflow="overflow" horzOverflow="overflow" wrap="none" lIns="36000" tIns="0" rIns="36000" bIns="0" rtlCol="0" anchor="ctr"/>
          <a:lstStyle/>
          <a:p>
            <a:pPr algn="ctr"/>
            <a:r>
              <a:rPr kumimoji="1" lang="ja-JP" altLang="en-US" sz="1100">
                <a:solidFill>
                  <a:sysClr val="windowText" lastClr="000000"/>
                </a:solidFill>
              </a:rPr>
              <a:t>入力項目</a:t>
            </a:r>
          </a:p>
        </xdr:txBody>
      </xdr:sp>
      <xdr:sp macro="" textlink="">
        <xdr:nvSpPr>
          <xdr:cNvPr id="7" name="テキスト ボックス 6">
            <a:extLst>
              <a:ext uri="{FF2B5EF4-FFF2-40B4-BE49-F238E27FC236}">
                <a16:creationId xmlns:a16="http://schemas.microsoft.com/office/drawing/2014/main" id="{66F75C5A-B143-9A30-9391-0DDFFCCE86A7}"/>
              </a:ext>
            </a:extLst>
          </xdr:cNvPr>
          <xdr:cNvSpPr txBox="1"/>
        </xdr:nvSpPr>
        <xdr:spPr>
          <a:xfrm>
            <a:off x="11178515" y="775520"/>
            <a:ext cx="1080000" cy="252560"/>
          </a:xfrm>
          <a:prstGeom prst="rect">
            <a:avLst/>
          </a:prstGeom>
          <a:solidFill>
            <a:schemeClr val="bg1">
              <a:lumMod val="95000"/>
            </a:schemeClr>
          </a:solidFill>
          <a:ln w="9525" cmpd="sng">
            <a:solidFill>
              <a:sysClr val="windowText" lastClr="000000"/>
            </a:solidFill>
            <a:prstDash val="sysDot"/>
          </a:ln>
        </xdr:spPr>
        <xdr:style>
          <a:lnRef idx="0">
            <a:scrgbClr r="0" g="0" b="0"/>
          </a:lnRef>
          <a:fillRef idx="0">
            <a:scrgbClr r="0" g="0" b="0"/>
          </a:fillRef>
          <a:effectRef idx="0">
            <a:scrgbClr r="0" g="0" b="0"/>
          </a:effectRef>
          <a:fontRef idx="minor">
            <a:schemeClr val="dk1"/>
          </a:fontRef>
        </xdr:style>
        <xdr:txBody>
          <a:bodyPr vertOverflow="overflow" horzOverflow="overflow" wrap="none" lIns="36000" tIns="0" rIns="36000" bIns="0" rtlCol="0" anchor="ctr"/>
          <a:lstStyle/>
          <a:p>
            <a:pPr algn="ctr"/>
            <a:r>
              <a:rPr kumimoji="1" lang="ja-JP" altLang="en-US" sz="1100">
                <a:solidFill>
                  <a:sysClr val="windowText" lastClr="000000"/>
                </a:solidFill>
              </a:rPr>
              <a:t>自動入力項目</a:t>
            </a:r>
          </a:p>
        </xdr:txBody>
      </xdr:sp>
      <xdr:sp macro="" textlink="">
        <xdr:nvSpPr>
          <xdr:cNvPr id="8" name="テキスト ボックス 7">
            <a:extLst>
              <a:ext uri="{FF2B5EF4-FFF2-40B4-BE49-F238E27FC236}">
                <a16:creationId xmlns:a16="http://schemas.microsoft.com/office/drawing/2014/main" id="{E1E2D069-8A67-C44A-B24E-B5F97450D2AE}"/>
              </a:ext>
            </a:extLst>
          </xdr:cNvPr>
          <xdr:cNvSpPr txBox="1"/>
        </xdr:nvSpPr>
        <xdr:spPr>
          <a:xfrm>
            <a:off x="12281086" y="775520"/>
            <a:ext cx="1080000" cy="252560"/>
          </a:xfrm>
          <a:prstGeom prst="rect">
            <a:avLst/>
          </a:prstGeom>
          <a:solidFill>
            <a:schemeClr val="tx1">
              <a:lumMod val="50000"/>
              <a:lumOff val="50000"/>
            </a:schemeClr>
          </a:solidFill>
          <a:ln w="9525" cmpd="sng">
            <a:solidFill>
              <a:sysClr val="windowText" lastClr="000000"/>
            </a:solidFill>
            <a:prstDash val="sysDot"/>
          </a:ln>
        </xdr:spPr>
        <xdr:style>
          <a:lnRef idx="0">
            <a:scrgbClr r="0" g="0" b="0"/>
          </a:lnRef>
          <a:fillRef idx="0">
            <a:scrgbClr r="0" g="0" b="0"/>
          </a:fillRef>
          <a:effectRef idx="0">
            <a:scrgbClr r="0" g="0" b="0"/>
          </a:effectRef>
          <a:fontRef idx="minor">
            <a:schemeClr val="dk1"/>
          </a:fontRef>
        </xdr:style>
        <xdr:txBody>
          <a:bodyPr vertOverflow="overflow" horzOverflow="overflow" wrap="none" lIns="36000" tIns="0" rIns="36000" bIns="0" rtlCol="0" anchor="ctr"/>
          <a:lstStyle/>
          <a:p>
            <a:pPr algn="ctr"/>
            <a:r>
              <a:rPr kumimoji="1" lang="ja-JP" altLang="en-US" sz="1100">
                <a:solidFill>
                  <a:schemeClr val="bg1"/>
                </a:solidFill>
              </a:rPr>
              <a:t>入力対象外項目</a:t>
            </a:r>
          </a:p>
        </xdr:txBody>
      </xdr:sp>
      <xdr:sp macro="" textlink="">
        <xdr:nvSpPr>
          <xdr:cNvPr id="9" name="正方形/長方形 8">
            <a:extLst>
              <a:ext uri="{FF2B5EF4-FFF2-40B4-BE49-F238E27FC236}">
                <a16:creationId xmlns:a16="http://schemas.microsoft.com/office/drawing/2014/main" id="{66FB9FCA-5559-528E-44CC-C974BBEBD928}"/>
              </a:ext>
            </a:extLst>
          </xdr:cNvPr>
          <xdr:cNvSpPr/>
        </xdr:nvSpPr>
        <xdr:spPr>
          <a:xfrm>
            <a:off x="9429751" y="685800"/>
            <a:ext cx="4032000" cy="432000"/>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0" name="テキスト ボックス 9">
            <a:extLst>
              <a:ext uri="{FF2B5EF4-FFF2-40B4-BE49-F238E27FC236}">
                <a16:creationId xmlns:a16="http://schemas.microsoft.com/office/drawing/2014/main" id="{05E398A6-E244-7455-B729-2BF1580DFDE5}"/>
              </a:ext>
            </a:extLst>
          </xdr:cNvPr>
          <xdr:cNvSpPr txBox="1"/>
        </xdr:nvSpPr>
        <xdr:spPr>
          <a:xfrm>
            <a:off x="9477375" y="794224"/>
            <a:ext cx="540000" cy="2151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lIns="36000" tIns="0" rIns="36000" bIns="0" rtlCol="0" anchor="ctr"/>
          <a:lstStyle/>
          <a:p>
            <a:pPr algn="ctr"/>
            <a:r>
              <a:rPr kumimoji="1" lang="ja-JP" altLang="en-US" sz="1100">
                <a:solidFill>
                  <a:sysClr val="windowText" lastClr="000000"/>
                </a:solidFill>
              </a:rPr>
              <a:t>凡例：</a:t>
            </a:r>
          </a:p>
        </xdr:txBody>
      </xdr:sp>
    </xdr:grpSp>
    <xdr:clientData/>
  </xdr:twoCellAnchor>
  <xdr:twoCellAnchor>
    <xdr:from>
      <xdr:col>5</xdr:col>
      <xdr:colOff>304799</xdr:colOff>
      <xdr:row>6</xdr:row>
      <xdr:rowOff>38100</xdr:rowOff>
    </xdr:from>
    <xdr:to>
      <xdr:col>9</xdr:col>
      <xdr:colOff>276524</xdr:colOff>
      <xdr:row>8</xdr:row>
      <xdr:rowOff>57150</xdr:rowOff>
    </xdr:to>
    <xdr:sp macro="" textlink="">
      <xdr:nvSpPr>
        <xdr:cNvPr id="11" name="テキスト ボックス 10">
          <a:extLst>
            <a:ext uri="{FF2B5EF4-FFF2-40B4-BE49-F238E27FC236}">
              <a16:creationId xmlns:a16="http://schemas.microsoft.com/office/drawing/2014/main" id="{A716082F-AB0B-4ACF-A446-73D2623FF57F}"/>
            </a:ext>
          </a:extLst>
        </xdr:cNvPr>
        <xdr:cNvSpPr txBox="1"/>
      </xdr:nvSpPr>
      <xdr:spPr>
        <a:xfrm>
          <a:off x="7219949" y="1266825"/>
          <a:ext cx="5220000" cy="4191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lIns="36000" tIns="0" rIns="36000" bIns="0" rtlCol="0" anchor="ctr"/>
        <a:lstStyle/>
        <a:p>
          <a:r>
            <a:rPr kumimoji="1" lang="ja-JP" altLang="en-US" sz="1100">
              <a:solidFill>
                <a:schemeClr val="accent1"/>
              </a:solidFill>
            </a:rPr>
            <a:t>①申請者情報 </a:t>
          </a:r>
          <a:r>
            <a:rPr kumimoji="1" lang="en-US" altLang="ja-JP" sz="1100">
              <a:solidFill>
                <a:schemeClr val="accent1"/>
              </a:solidFill>
            </a:rPr>
            <a:t>&gt; </a:t>
          </a:r>
          <a:r>
            <a:rPr kumimoji="1" lang="ja-JP" altLang="en-US" sz="1100">
              <a:solidFill>
                <a:schemeClr val="accent1"/>
              </a:solidFill>
            </a:rPr>
            <a:t>申請</a:t>
          </a:r>
          <a:r>
            <a:rPr lang="ja-JP" altLang="ja-JP" sz="1100">
              <a:solidFill>
                <a:schemeClr val="accent1"/>
              </a:solidFill>
              <a:effectLst/>
              <a:latin typeface="+mn-lt"/>
              <a:ea typeface="+mn-ea"/>
              <a:cs typeface="+mn-cs"/>
            </a:rPr>
            <a:t>時点で確定した決算がない</a:t>
          </a:r>
          <a:r>
            <a:rPr lang="ja-JP" altLang="en-US" sz="1100">
              <a:solidFill>
                <a:schemeClr val="accent1"/>
              </a:solidFill>
              <a:effectLst/>
              <a:latin typeface="+mn-lt"/>
              <a:ea typeface="+mn-ea"/>
              <a:cs typeface="+mn-cs"/>
            </a:rPr>
            <a:t>場合 で”該当する”を選択した場合、</a:t>
          </a:r>
          <a:endParaRPr lang="en-US" altLang="ja-JP" sz="1100">
            <a:solidFill>
              <a:schemeClr val="accent1"/>
            </a:solidFill>
            <a:effectLst/>
            <a:latin typeface="+mn-lt"/>
            <a:ea typeface="+mn-ea"/>
            <a:cs typeface="+mn-cs"/>
          </a:endParaRPr>
        </a:p>
        <a:p>
          <a:r>
            <a:rPr kumimoji="1" lang="ja-JP" altLang="en-US" sz="1100">
              <a:solidFill>
                <a:schemeClr val="accent1"/>
              </a:solidFill>
              <a:effectLst/>
              <a:latin typeface="+mn-lt"/>
              <a:ea typeface="+mn-ea"/>
              <a:cs typeface="+mn-cs"/>
            </a:rPr>
            <a:t>「補助事業完了日を含む事業年度」の翌事業年度が</a:t>
          </a:r>
          <a:r>
            <a:rPr kumimoji="1" lang="en-US" altLang="ja-JP" sz="1100">
              <a:solidFill>
                <a:schemeClr val="accent1"/>
              </a:solidFill>
              <a:effectLst/>
              <a:latin typeface="+mn-lt"/>
              <a:ea typeface="+mn-ea"/>
              <a:cs typeface="+mn-cs"/>
            </a:rPr>
            <a:t>"</a:t>
          </a:r>
          <a:r>
            <a:rPr kumimoji="1" lang="ja-JP" altLang="en-US" sz="1100">
              <a:solidFill>
                <a:schemeClr val="accent1"/>
              </a:solidFill>
              <a:effectLst/>
              <a:latin typeface="+mn-lt"/>
              <a:ea typeface="+mn-ea"/>
              <a:cs typeface="+mn-cs"/>
            </a:rPr>
            <a:t>基準年</a:t>
          </a:r>
          <a:r>
            <a:rPr kumimoji="1" lang="en-US" altLang="ja-JP" sz="1100">
              <a:solidFill>
                <a:schemeClr val="accent1"/>
              </a:solidFill>
              <a:effectLst/>
              <a:latin typeface="+mn-lt"/>
              <a:ea typeface="+mn-ea"/>
              <a:cs typeface="+mn-cs"/>
            </a:rPr>
            <a:t>"</a:t>
          </a:r>
          <a:r>
            <a:rPr kumimoji="1" lang="ja-JP" altLang="en-US" sz="1100">
              <a:solidFill>
                <a:schemeClr val="accent1"/>
              </a:solidFill>
              <a:effectLst/>
              <a:latin typeface="+mn-lt"/>
              <a:ea typeface="+mn-ea"/>
              <a:cs typeface="+mn-cs"/>
            </a:rPr>
            <a:t>として設定されます</a:t>
          </a:r>
          <a:endParaRPr kumimoji="1" lang="ja-JP" altLang="en-US" sz="1100">
            <a:solidFill>
              <a:schemeClr val="accent1"/>
            </a:solidFill>
          </a:endParaRPr>
        </a:p>
      </xdr:txBody>
    </xdr:sp>
    <xdr:clientData/>
  </xdr:twoCellAnchor>
  <xdr:twoCellAnchor>
    <xdr:from>
      <xdr:col>5</xdr:col>
      <xdr:colOff>706200</xdr:colOff>
      <xdr:row>8</xdr:row>
      <xdr:rowOff>114300</xdr:rowOff>
    </xdr:from>
    <xdr:to>
      <xdr:col>5</xdr:col>
      <xdr:colOff>2362200</xdr:colOff>
      <xdr:row>12</xdr:row>
      <xdr:rowOff>133350</xdr:rowOff>
    </xdr:to>
    <xdr:cxnSp macro="">
      <xdr:nvCxnSpPr>
        <xdr:cNvPr id="12" name="直線矢印コネクタ 11">
          <a:extLst>
            <a:ext uri="{FF2B5EF4-FFF2-40B4-BE49-F238E27FC236}">
              <a16:creationId xmlns:a16="http://schemas.microsoft.com/office/drawing/2014/main" id="{5E03306C-7975-479F-BA49-A6AED1499013}"/>
            </a:ext>
          </a:extLst>
        </xdr:cNvPr>
        <xdr:cNvCxnSpPr/>
      </xdr:nvCxnSpPr>
      <xdr:spPr>
        <a:xfrm rot="10800000">
          <a:off x="7621350" y="1743075"/>
          <a:ext cx="1656000" cy="895350"/>
        </a:xfrm>
        <a:prstGeom prst="bentConnector3">
          <a:avLst>
            <a:gd name="adj1" fmla="val 100000"/>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33600</xdr:colOff>
      <xdr:row>8</xdr:row>
      <xdr:rowOff>114300</xdr:rowOff>
    </xdr:from>
    <xdr:to>
      <xdr:col>5</xdr:col>
      <xdr:colOff>609600</xdr:colOff>
      <xdr:row>11</xdr:row>
      <xdr:rowOff>124125</xdr:rowOff>
    </xdr:to>
    <xdr:cxnSp macro="">
      <xdr:nvCxnSpPr>
        <xdr:cNvPr id="13" name="直線矢印コネクタ 11">
          <a:extLst>
            <a:ext uri="{FF2B5EF4-FFF2-40B4-BE49-F238E27FC236}">
              <a16:creationId xmlns:a16="http://schemas.microsoft.com/office/drawing/2014/main" id="{72BF5E3B-F859-4303-AFAC-84951DA0E471}"/>
            </a:ext>
          </a:extLst>
        </xdr:cNvPr>
        <xdr:cNvCxnSpPr/>
      </xdr:nvCxnSpPr>
      <xdr:spPr>
        <a:xfrm rot="10800000" flipH="1">
          <a:off x="6948750" y="1743075"/>
          <a:ext cx="576000" cy="648000"/>
        </a:xfrm>
        <a:prstGeom prst="bentConnector3">
          <a:avLst>
            <a:gd name="adj1" fmla="val 100000"/>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0</xdr:colOff>
      <xdr:row>2</xdr:row>
      <xdr:rowOff>243645</xdr:rowOff>
    </xdr:from>
    <xdr:to>
      <xdr:col>5</xdr:col>
      <xdr:colOff>1945851</xdr:colOff>
      <xdr:row>3</xdr:row>
      <xdr:rowOff>157086</xdr:rowOff>
    </xdr:to>
    <xdr:grpSp>
      <xdr:nvGrpSpPr>
        <xdr:cNvPr id="14" name="グループ化 13">
          <a:extLst>
            <a:ext uri="{FF2B5EF4-FFF2-40B4-BE49-F238E27FC236}">
              <a16:creationId xmlns:a16="http://schemas.microsoft.com/office/drawing/2014/main" id="{528D1039-FFB5-4895-8010-FBDE4F6CFA69}"/>
            </a:ext>
          </a:extLst>
        </xdr:cNvPr>
        <xdr:cNvGrpSpPr/>
      </xdr:nvGrpSpPr>
      <xdr:grpSpPr>
        <a:xfrm>
          <a:off x="571500" y="518190"/>
          <a:ext cx="8288380" cy="204794"/>
          <a:chOff x="10186146" y="579822"/>
          <a:chExt cx="8288380" cy="216000"/>
        </a:xfrm>
      </xdr:grpSpPr>
      <xdr:sp macro="" textlink="">
        <xdr:nvSpPr>
          <xdr:cNvPr id="15" name="テキスト ボックス 14">
            <a:extLst>
              <a:ext uri="{FF2B5EF4-FFF2-40B4-BE49-F238E27FC236}">
                <a16:creationId xmlns:a16="http://schemas.microsoft.com/office/drawing/2014/main" id="{85304358-16D1-B30E-41A9-2AFE49503E15}"/>
              </a:ext>
            </a:extLst>
          </xdr:cNvPr>
          <xdr:cNvSpPr txBox="1"/>
        </xdr:nvSpPr>
        <xdr:spPr>
          <a:xfrm>
            <a:off x="10186146" y="579822"/>
            <a:ext cx="720000" cy="216000"/>
          </a:xfrm>
          <a:prstGeom prst="rect">
            <a:avLst/>
          </a:prstGeom>
          <a:solidFill>
            <a:schemeClr val="accent4">
              <a:lumMod val="20000"/>
              <a:lumOff val="80000"/>
            </a:schemeClr>
          </a:solidFill>
          <a:ln w="9525" cmpd="sng">
            <a:solidFill>
              <a:sysClr val="windowText" lastClr="000000"/>
            </a:solidFill>
            <a:prstDash val="sysDot"/>
          </a:ln>
        </xdr:spPr>
        <xdr:style>
          <a:lnRef idx="0">
            <a:scrgbClr r="0" g="0" b="0"/>
          </a:lnRef>
          <a:fillRef idx="0">
            <a:scrgbClr r="0" g="0" b="0"/>
          </a:fillRef>
          <a:effectRef idx="0">
            <a:scrgbClr r="0" g="0" b="0"/>
          </a:effectRef>
          <a:fontRef idx="minor">
            <a:schemeClr val="dk1"/>
          </a:fontRef>
        </xdr:style>
        <xdr:txBody>
          <a:bodyPr vertOverflow="overflow" horzOverflow="overflow" wrap="none" lIns="36000" tIns="0" rIns="36000" bIns="0" rtlCol="0" anchor="ctr"/>
          <a:lstStyle/>
          <a:p>
            <a:pPr algn="ctr"/>
            <a:r>
              <a:rPr kumimoji="1" lang="ja-JP" altLang="en-US" sz="1100">
                <a:solidFill>
                  <a:sysClr val="windowText" lastClr="000000"/>
                </a:solidFill>
              </a:rPr>
              <a:t>入力項目</a:t>
            </a:r>
          </a:p>
        </xdr:txBody>
      </xdr:sp>
      <xdr:sp macro="" textlink="">
        <xdr:nvSpPr>
          <xdr:cNvPr id="16" name="テキスト ボックス 15">
            <a:extLst>
              <a:ext uri="{FF2B5EF4-FFF2-40B4-BE49-F238E27FC236}">
                <a16:creationId xmlns:a16="http://schemas.microsoft.com/office/drawing/2014/main" id="{11EE1846-E224-C6C2-387C-9F07410D7571}"/>
              </a:ext>
            </a:extLst>
          </xdr:cNvPr>
          <xdr:cNvSpPr txBox="1"/>
        </xdr:nvSpPr>
        <xdr:spPr>
          <a:xfrm>
            <a:off x="10914526" y="580804"/>
            <a:ext cx="7560000" cy="2140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lIns="36000" tIns="0" rIns="36000" bIns="0" rtlCol="0" anchor="ctr"/>
          <a:lstStyle/>
          <a:p>
            <a:pPr algn="l"/>
            <a:r>
              <a:rPr kumimoji="1" lang="ja-JP" altLang="en-US" sz="1100" b="1">
                <a:solidFill>
                  <a:schemeClr val="accent1"/>
                </a:solidFill>
              </a:rPr>
              <a:t>を入力してください。要件を満たしていない項目が残存する場合、以下黒枠内にワーニングメッセージが表示されます。</a:t>
            </a:r>
          </a:p>
        </xdr:txBody>
      </xdr:sp>
    </xdr:grpSp>
    <xdr:clientData/>
  </xdr:twoCellAnchor>
</xdr:wsDr>
</file>

<file path=xl/drawings/drawing6.xml><?xml version="1.0" encoding="utf-8"?>
<xdr:wsDr xmlns:xdr="http://schemas.openxmlformats.org/drawingml/2006/spreadsheetDrawing" xmlns:a="http://schemas.openxmlformats.org/drawingml/2006/main">
  <xdr:twoCellAnchor>
    <xdr:from>
      <xdr:col>9</xdr:col>
      <xdr:colOff>22412</xdr:colOff>
      <xdr:row>8</xdr:row>
      <xdr:rowOff>100854</xdr:rowOff>
    </xdr:from>
    <xdr:to>
      <xdr:col>16</xdr:col>
      <xdr:colOff>11206</xdr:colOff>
      <xdr:row>9</xdr:row>
      <xdr:rowOff>151148</xdr:rowOff>
    </xdr:to>
    <xdr:grpSp>
      <xdr:nvGrpSpPr>
        <xdr:cNvPr id="2" name="グループ化 1">
          <a:extLst>
            <a:ext uri="{FF2B5EF4-FFF2-40B4-BE49-F238E27FC236}">
              <a16:creationId xmlns:a16="http://schemas.microsoft.com/office/drawing/2014/main" id="{58C0CA9E-D5A0-4E07-B3D0-D9C88EECC089}"/>
            </a:ext>
          </a:extLst>
        </xdr:cNvPr>
        <xdr:cNvGrpSpPr/>
      </xdr:nvGrpSpPr>
      <xdr:grpSpPr>
        <a:xfrm>
          <a:off x="12186398" y="1725707"/>
          <a:ext cx="6656294" cy="257603"/>
          <a:chOff x="12192000" y="1333501"/>
          <a:chExt cx="6656294" cy="252000"/>
        </a:xfrm>
      </xdr:grpSpPr>
      <xdr:cxnSp macro="">
        <xdr:nvCxnSpPr>
          <xdr:cNvPr id="3" name="直線矢印コネクタ 2">
            <a:extLst>
              <a:ext uri="{FF2B5EF4-FFF2-40B4-BE49-F238E27FC236}">
                <a16:creationId xmlns:a16="http://schemas.microsoft.com/office/drawing/2014/main" id="{873BBC7D-AB29-DA25-A6E0-70C19FC85463}"/>
              </a:ext>
            </a:extLst>
          </xdr:cNvPr>
          <xdr:cNvCxnSpPr/>
        </xdr:nvCxnSpPr>
        <xdr:spPr>
          <a:xfrm>
            <a:off x="12192000" y="1459501"/>
            <a:ext cx="6656294" cy="0"/>
          </a:xfrm>
          <a:prstGeom prst="straightConnector1">
            <a:avLst/>
          </a:prstGeom>
          <a:ln>
            <a:headEnd type="triangle"/>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4" name="テキスト ボックス 3">
            <a:extLst>
              <a:ext uri="{FF2B5EF4-FFF2-40B4-BE49-F238E27FC236}">
                <a16:creationId xmlns:a16="http://schemas.microsoft.com/office/drawing/2014/main" id="{BB946F08-52A3-4595-2C0D-E3DC7880FCDD}"/>
              </a:ext>
            </a:extLst>
          </xdr:cNvPr>
          <xdr:cNvSpPr txBox="1"/>
        </xdr:nvSpPr>
        <xdr:spPr>
          <a:xfrm>
            <a:off x="14026147" y="1333501"/>
            <a:ext cx="2988000" cy="252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lIns="36000" tIns="0" rIns="36000" bIns="0" rtlCol="0" anchor="ctr"/>
          <a:lstStyle/>
          <a:p>
            <a:r>
              <a:rPr kumimoji="1" lang="ja-JP" altLang="en-US" sz="1100">
                <a:solidFill>
                  <a:schemeClr val="accent1"/>
                </a:solidFill>
              </a:rPr>
              <a:t>補助事業の計画上の数値を入力してください。</a:t>
            </a:r>
          </a:p>
        </xdr:txBody>
      </xdr:sp>
    </xdr:grpSp>
    <xdr:clientData/>
  </xdr:twoCellAnchor>
  <xdr:twoCellAnchor>
    <xdr:from>
      <xdr:col>11</xdr:col>
      <xdr:colOff>710330</xdr:colOff>
      <xdr:row>6</xdr:row>
      <xdr:rowOff>30733</xdr:rowOff>
    </xdr:from>
    <xdr:to>
      <xdr:col>15</xdr:col>
      <xdr:colOff>930089</xdr:colOff>
      <xdr:row>8</xdr:row>
      <xdr:rowOff>57080</xdr:rowOff>
    </xdr:to>
    <xdr:grpSp>
      <xdr:nvGrpSpPr>
        <xdr:cNvPr id="5" name="グループ化 4">
          <a:extLst>
            <a:ext uri="{FF2B5EF4-FFF2-40B4-BE49-F238E27FC236}">
              <a16:creationId xmlns:a16="http://schemas.microsoft.com/office/drawing/2014/main" id="{728A76B1-872B-4BF6-ABA2-DAD7106A32CF}"/>
            </a:ext>
          </a:extLst>
        </xdr:cNvPr>
        <xdr:cNvGrpSpPr/>
      </xdr:nvGrpSpPr>
      <xdr:grpSpPr>
        <a:xfrm>
          <a:off x="14779316" y="1240968"/>
          <a:ext cx="4029759" cy="440965"/>
          <a:chOff x="9429751" y="685800"/>
          <a:chExt cx="4032000" cy="432000"/>
        </a:xfrm>
      </xdr:grpSpPr>
      <xdr:sp macro="" textlink="">
        <xdr:nvSpPr>
          <xdr:cNvPr id="6" name="テキスト ボックス 5">
            <a:extLst>
              <a:ext uri="{FF2B5EF4-FFF2-40B4-BE49-F238E27FC236}">
                <a16:creationId xmlns:a16="http://schemas.microsoft.com/office/drawing/2014/main" id="{8B4C3481-4905-C6F0-168F-7E6E0219621B}"/>
              </a:ext>
            </a:extLst>
          </xdr:cNvPr>
          <xdr:cNvSpPr txBox="1"/>
        </xdr:nvSpPr>
        <xdr:spPr>
          <a:xfrm>
            <a:off x="10075945" y="775520"/>
            <a:ext cx="1080000" cy="252560"/>
          </a:xfrm>
          <a:prstGeom prst="rect">
            <a:avLst/>
          </a:prstGeom>
          <a:solidFill>
            <a:schemeClr val="accent4">
              <a:lumMod val="20000"/>
              <a:lumOff val="80000"/>
            </a:schemeClr>
          </a:solidFill>
          <a:ln w="9525" cmpd="sng">
            <a:solidFill>
              <a:sysClr val="windowText" lastClr="000000"/>
            </a:solidFill>
            <a:prstDash val="sysDot"/>
          </a:ln>
        </xdr:spPr>
        <xdr:style>
          <a:lnRef idx="0">
            <a:scrgbClr r="0" g="0" b="0"/>
          </a:lnRef>
          <a:fillRef idx="0">
            <a:scrgbClr r="0" g="0" b="0"/>
          </a:fillRef>
          <a:effectRef idx="0">
            <a:scrgbClr r="0" g="0" b="0"/>
          </a:effectRef>
          <a:fontRef idx="minor">
            <a:schemeClr val="dk1"/>
          </a:fontRef>
        </xdr:style>
        <xdr:txBody>
          <a:bodyPr vertOverflow="overflow" horzOverflow="overflow" wrap="none" lIns="36000" tIns="0" rIns="36000" bIns="0" rtlCol="0" anchor="ctr"/>
          <a:lstStyle/>
          <a:p>
            <a:pPr algn="ctr"/>
            <a:r>
              <a:rPr kumimoji="1" lang="ja-JP" altLang="en-US" sz="1100">
                <a:solidFill>
                  <a:sysClr val="windowText" lastClr="000000"/>
                </a:solidFill>
              </a:rPr>
              <a:t>入力項目</a:t>
            </a:r>
          </a:p>
        </xdr:txBody>
      </xdr:sp>
      <xdr:sp macro="" textlink="">
        <xdr:nvSpPr>
          <xdr:cNvPr id="7" name="テキスト ボックス 6">
            <a:extLst>
              <a:ext uri="{FF2B5EF4-FFF2-40B4-BE49-F238E27FC236}">
                <a16:creationId xmlns:a16="http://schemas.microsoft.com/office/drawing/2014/main" id="{A9C8DFF2-0FC4-FAD1-ACE9-8FC70BB6C23D}"/>
              </a:ext>
            </a:extLst>
          </xdr:cNvPr>
          <xdr:cNvSpPr txBox="1"/>
        </xdr:nvSpPr>
        <xdr:spPr>
          <a:xfrm>
            <a:off x="11178515" y="775520"/>
            <a:ext cx="1080000" cy="252560"/>
          </a:xfrm>
          <a:prstGeom prst="rect">
            <a:avLst/>
          </a:prstGeom>
          <a:solidFill>
            <a:schemeClr val="bg1">
              <a:lumMod val="95000"/>
            </a:schemeClr>
          </a:solidFill>
          <a:ln w="9525" cmpd="sng">
            <a:solidFill>
              <a:sysClr val="windowText" lastClr="000000"/>
            </a:solidFill>
            <a:prstDash val="sysDot"/>
          </a:ln>
        </xdr:spPr>
        <xdr:style>
          <a:lnRef idx="0">
            <a:scrgbClr r="0" g="0" b="0"/>
          </a:lnRef>
          <a:fillRef idx="0">
            <a:scrgbClr r="0" g="0" b="0"/>
          </a:fillRef>
          <a:effectRef idx="0">
            <a:scrgbClr r="0" g="0" b="0"/>
          </a:effectRef>
          <a:fontRef idx="minor">
            <a:schemeClr val="dk1"/>
          </a:fontRef>
        </xdr:style>
        <xdr:txBody>
          <a:bodyPr vertOverflow="overflow" horzOverflow="overflow" wrap="none" lIns="36000" tIns="0" rIns="36000" bIns="0" rtlCol="0" anchor="ctr"/>
          <a:lstStyle/>
          <a:p>
            <a:pPr algn="ctr"/>
            <a:r>
              <a:rPr kumimoji="1" lang="ja-JP" altLang="en-US" sz="1100">
                <a:solidFill>
                  <a:sysClr val="windowText" lastClr="000000"/>
                </a:solidFill>
              </a:rPr>
              <a:t>自動入力項目</a:t>
            </a:r>
          </a:p>
        </xdr:txBody>
      </xdr:sp>
      <xdr:sp macro="" textlink="">
        <xdr:nvSpPr>
          <xdr:cNvPr id="8" name="テキスト ボックス 7">
            <a:extLst>
              <a:ext uri="{FF2B5EF4-FFF2-40B4-BE49-F238E27FC236}">
                <a16:creationId xmlns:a16="http://schemas.microsoft.com/office/drawing/2014/main" id="{36C02349-E7CF-316C-ECF1-B2724D405E6F}"/>
              </a:ext>
            </a:extLst>
          </xdr:cNvPr>
          <xdr:cNvSpPr txBox="1"/>
        </xdr:nvSpPr>
        <xdr:spPr>
          <a:xfrm>
            <a:off x="12281086" y="775520"/>
            <a:ext cx="1080000" cy="252560"/>
          </a:xfrm>
          <a:prstGeom prst="rect">
            <a:avLst/>
          </a:prstGeom>
          <a:solidFill>
            <a:schemeClr val="tx1">
              <a:lumMod val="50000"/>
              <a:lumOff val="50000"/>
            </a:schemeClr>
          </a:solidFill>
          <a:ln w="9525" cmpd="sng">
            <a:solidFill>
              <a:sysClr val="windowText" lastClr="000000"/>
            </a:solidFill>
            <a:prstDash val="sysDot"/>
          </a:ln>
        </xdr:spPr>
        <xdr:style>
          <a:lnRef idx="0">
            <a:scrgbClr r="0" g="0" b="0"/>
          </a:lnRef>
          <a:fillRef idx="0">
            <a:scrgbClr r="0" g="0" b="0"/>
          </a:fillRef>
          <a:effectRef idx="0">
            <a:scrgbClr r="0" g="0" b="0"/>
          </a:effectRef>
          <a:fontRef idx="minor">
            <a:schemeClr val="dk1"/>
          </a:fontRef>
        </xdr:style>
        <xdr:txBody>
          <a:bodyPr vertOverflow="overflow" horzOverflow="overflow" wrap="none" lIns="36000" tIns="0" rIns="36000" bIns="0" rtlCol="0" anchor="ctr"/>
          <a:lstStyle/>
          <a:p>
            <a:pPr algn="ctr"/>
            <a:r>
              <a:rPr kumimoji="1" lang="ja-JP" altLang="en-US" sz="1100">
                <a:solidFill>
                  <a:schemeClr val="bg1"/>
                </a:solidFill>
              </a:rPr>
              <a:t>入力対象外項目</a:t>
            </a:r>
          </a:p>
        </xdr:txBody>
      </xdr:sp>
      <xdr:sp macro="" textlink="">
        <xdr:nvSpPr>
          <xdr:cNvPr id="9" name="正方形/長方形 8">
            <a:extLst>
              <a:ext uri="{FF2B5EF4-FFF2-40B4-BE49-F238E27FC236}">
                <a16:creationId xmlns:a16="http://schemas.microsoft.com/office/drawing/2014/main" id="{C0F06A22-77A5-A948-4747-FB2B153AA99B}"/>
              </a:ext>
            </a:extLst>
          </xdr:cNvPr>
          <xdr:cNvSpPr/>
        </xdr:nvSpPr>
        <xdr:spPr>
          <a:xfrm>
            <a:off x="9429751" y="685800"/>
            <a:ext cx="4032000" cy="432000"/>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0" name="テキスト ボックス 9">
            <a:extLst>
              <a:ext uri="{FF2B5EF4-FFF2-40B4-BE49-F238E27FC236}">
                <a16:creationId xmlns:a16="http://schemas.microsoft.com/office/drawing/2014/main" id="{648F7988-373B-E7CF-AEE8-3152EB9E11DC}"/>
              </a:ext>
            </a:extLst>
          </xdr:cNvPr>
          <xdr:cNvSpPr txBox="1"/>
        </xdr:nvSpPr>
        <xdr:spPr>
          <a:xfrm>
            <a:off x="9477375" y="794224"/>
            <a:ext cx="540000" cy="2151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lIns="36000" tIns="0" rIns="36000" bIns="0" rtlCol="0" anchor="ctr"/>
          <a:lstStyle/>
          <a:p>
            <a:pPr algn="ctr"/>
            <a:r>
              <a:rPr kumimoji="1" lang="ja-JP" altLang="en-US" sz="1100">
                <a:solidFill>
                  <a:sysClr val="windowText" lastClr="000000"/>
                </a:solidFill>
              </a:rPr>
              <a:t>凡例：</a:t>
            </a:r>
          </a:p>
        </xdr:txBody>
      </xdr:sp>
    </xdr:grpSp>
    <xdr:clientData/>
  </xdr:twoCellAnchor>
  <xdr:twoCellAnchor>
    <xdr:from>
      <xdr:col>5</xdr:col>
      <xdr:colOff>304799</xdr:colOff>
      <xdr:row>6</xdr:row>
      <xdr:rowOff>38100</xdr:rowOff>
    </xdr:from>
    <xdr:to>
      <xdr:col>9</xdr:col>
      <xdr:colOff>276524</xdr:colOff>
      <xdr:row>8</xdr:row>
      <xdr:rowOff>57150</xdr:rowOff>
    </xdr:to>
    <xdr:sp macro="" textlink="">
      <xdr:nvSpPr>
        <xdr:cNvPr id="11" name="テキスト ボックス 10">
          <a:extLst>
            <a:ext uri="{FF2B5EF4-FFF2-40B4-BE49-F238E27FC236}">
              <a16:creationId xmlns:a16="http://schemas.microsoft.com/office/drawing/2014/main" id="{D21B8C97-FF6F-44C9-A261-3065F9167E57}"/>
            </a:ext>
          </a:extLst>
        </xdr:cNvPr>
        <xdr:cNvSpPr txBox="1"/>
      </xdr:nvSpPr>
      <xdr:spPr>
        <a:xfrm>
          <a:off x="7219949" y="1266825"/>
          <a:ext cx="5220000" cy="4191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lIns="36000" tIns="0" rIns="36000" bIns="0" rtlCol="0" anchor="ctr"/>
        <a:lstStyle/>
        <a:p>
          <a:r>
            <a:rPr kumimoji="1" lang="ja-JP" altLang="en-US" sz="1100">
              <a:solidFill>
                <a:schemeClr val="accent1"/>
              </a:solidFill>
            </a:rPr>
            <a:t>①申請者情報 </a:t>
          </a:r>
          <a:r>
            <a:rPr kumimoji="1" lang="en-US" altLang="ja-JP" sz="1100">
              <a:solidFill>
                <a:schemeClr val="accent1"/>
              </a:solidFill>
            </a:rPr>
            <a:t>&gt; </a:t>
          </a:r>
          <a:r>
            <a:rPr kumimoji="1" lang="ja-JP" altLang="en-US" sz="1100">
              <a:solidFill>
                <a:schemeClr val="accent1"/>
              </a:solidFill>
            </a:rPr>
            <a:t>申請</a:t>
          </a:r>
          <a:r>
            <a:rPr lang="ja-JP" altLang="ja-JP" sz="1100">
              <a:solidFill>
                <a:schemeClr val="accent1"/>
              </a:solidFill>
              <a:effectLst/>
              <a:latin typeface="+mn-lt"/>
              <a:ea typeface="+mn-ea"/>
              <a:cs typeface="+mn-cs"/>
            </a:rPr>
            <a:t>時点で確定した決算がない</a:t>
          </a:r>
          <a:r>
            <a:rPr lang="ja-JP" altLang="en-US" sz="1100">
              <a:solidFill>
                <a:schemeClr val="accent1"/>
              </a:solidFill>
              <a:effectLst/>
              <a:latin typeface="+mn-lt"/>
              <a:ea typeface="+mn-ea"/>
              <a:cs typeface="+mn-cs"/>
            </a:rPr>
            <a:t>場合 で”該当する”を選択した場合、</a:t>
          </a:r>
          <a:endParaRPr lang="en-US" altLang="ja-JP" sz="1100">
            <a:solidFill>
              <a:schemeClr val="accent1"/>
            </a:solidFill>
            <a:effectLst/>
            <a:latin typeface="+mn-lt"/>
            <a:ea typeface="+mn-ea"/>
            <a:cs typeface="+mn-cs"/>
          </a:endParaRPr>
        </a:p>
        <a:p>
          <a:r>
            <a:rPr kumimoji="1" lang="ja-JP" altLang="en-US" sz="1100">
              <a:solidFill>
                <a:schemeClr val="accent1"/>
              </a:solidFill>
              <a:effectLst/>
              <a:latin typeface="+mn-lt"/>
              <a:ea typeface="+mn-ea"/>
              <a:cs typeface="+mn-cs"/>
            </a:rPr>
            <a:t>「補助事業完了日を含む事業年度」の翌事業年度が</a:t>
          </a:r>
          <a:r>
            <a:rPr kumimoji="1" lang="en-US" altLang="ja-JP" sz="1100">
              <a:solidFill>
                <a:schemeClr val="accent1"/>
              </a:solidFill>
              <a:effectLst/>
              <a:latin typeface="+mn-lt"/>
              <a:ea typeface="+mn-ea"/>
              <a:cs typeface="+mn-cs"/>
            </a:rPr>
            <a:t>"</a:t>
          </a:r>
          <a:r>
            <a:rPr kumimoji="1" lang="ja-JP" altLang="en-US" sz="1100">
              <a:solidFill>
                <a:schemeClr val="accent1"/>
              </a:solidFill>
              <a:effectLst/>
              <a:latin typeface="+mn-lt"/>
              <a:ea typeface="+mn-ea"/>
              <a:cs typeface="+mn-cs"/>
            </a:rPr>
            <a:t>基準年</a:t>
          </a:r>
          <a:r>
            <a:rPr kumimoji="1" lang="en-US" altLang="ja-JP" sz="1100">
              <a:solidFill>
                <a:schemeClr val="accent1"/>
              </a:solidFill>
              <a:effectLst/>
              <a:latin typeface="+mn-lt"/>
              <a:ea typeface="+mn-ea"/>
              <a:cs typeface="+mn-cs"/>
            </a:rPr>
            <a:t>"</a:t>
          </a:r>
          <a:r>
            <a:rPr kumimoji="1" lang="ja-JP" altLang="en-US" sz="1100">
              <a:solidFill>
                <a:schemeClr val="accent1"/>
              </a:solidFill>
              <a:effectLst/>
              <a:latin typeface="+mn-lt"/>
              <a:ea typeface="+mn-ea"/>
              <a:cs typeface="+mn-cs"/>
            </a:rPr>
            <a:t>として設定されます</a:t>
          </a:r>
          <a:endParaRPr kumimoji="1" lang="ja-JP" altLang="en-US" sz="1100">
            <a:solidFill>
              <a:schemeClr val="accent1"/>
            </a:solidFill>
          </a:endParaRPr>
        </a:p>
      </xdr:txBody>
    </xdr:sp>
    <xdr:clientData/>
  </xdr:twoCellAnchor>
  <xdr:twoCellAnchor>
    <xdr:from>
      <xdr:col>5</xdr:col>
      <xdr:colOff>706200</xdr:colOff>
      <xdr:row>8</xdr:row>
      <xdr:rowOff>114300</xdr:rowOff>
    </xdr:from>
    <xdr:to>
      <xdr:col>5</xdr:col>
      <xdr:colOff>2362200</xdr:colOff>
      <xdr:row>12</xdr:row>
      <xdr:rowOff>133350</xdr:rowOff>
    </xdr:to>
    <xdr:cxnSp macro="">
      <xdr:nvCxnSpPr>
        <xdr:cNvPr id="12" name="直線矢印コネクタ 11">
          <a:extLst>
            <a:ext uri="{FF2B5EF4-FFF2-40B4-BE49-F238E27FC236}">
              <a16:creationId xmlns:a16="http://schemas.microsoft.com/office/drawing/2014/main" id="{52A746FF-B072-48E1-8FDF-280E5DA8736B}"/>
            </a:ext>
          </a:extLst>
        </xdr:cNvPr>
        <xdr:cNvCxnSpPr/>
      </xdr:nvCxnSpPr>
      <xdr:spPr>
        <a:xfrm rot="10800000">
          <a:off x="7621350" y="1743075"/>
          <a:ext cx="1656000" cy="895350"/>
        </a:xfrm>
        <a:prstGeom prst="bentConnector3">
          <a:avLst>
            <a:gd name="adj1" fmla="val 100000"/>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33600</xdr:colOff>
      <xdr:row>8</xdr:row>
      <xdr:rowOff>114300</xdr:rowOff>
    </xdr:from>
    <xdr:to>
      <xdr:col>5</xdr:col>
      <xdr:colOff>609600</xdr:colOff>
      <xdr:row>11</xdr:row>
      <xdr:rowOff>124125</xdr:rowOff>
    </xdr:to>
    <xdr:cxnSp macro="">
      <xdr:nvCxnSpPr>
        <xdr:cNvPr id="13" name="直線矢印コネクタ 11">
          <a:extLst>
            <a:ext uri="{FF2B5EF4-FFF2-40B4-BE49-F238E27FC236}">
              <a16:creationId xmlns:a16="http://schemas.microsoft.com/office/drawing/2014/main" id="{4C0A9216-BE0F-43A0-B291-880C9085BFAE}"/>
            </a:ext>
          </a:extLst>
        </xdr:cNvPr>
        <xdr:cNvCxnSpPr/>
      </xdr:nvCxnSpPr>
      <xdr:spPr>
        <a:xfrm rot="10800000" flipH="1">
          <a:off x="6948750" y="1743075"/>
          <a:ext cx="576000" cy="648000"/>
        </a:xfrm>
        <a:prstGeom prst="bentConnector3">
          <a:avLst>
            <a:gd name="adj1" fmla="val 100000"/>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0</xdr:colOff>
      <xdr:row>2</xdr:row>
      <xdr:rowOff>243645</xdr:rowOff>
    </xdr:from>
    <xdr:to>
      <xdr:col>5</xdr:col>
      <xdr:colOff>1945851</xdr:colOff>
      <xdr:row>3</xdr:row>
      <xdr:rowOff>157086</xdr:rowOff>
    </xdr:to>
    <xdr:grpSp>
      <xdr:nvGrpSpPr>
        <xdr:cNvPr id="14" name="グループ化 13">
          <a:extLst>
            <a:ext uri="{FF2B5EF4-FFF2-40B4-BE49-F238E27FC236}">
              <a16:creationId xmlns:a16="http://schemas.microsoft.com/office/drawing/2014/main" id="{E9D26AD0-42F6-47C2-9AFA-8F36EEFDF953}"/>
            </a:ext>
          </a:extLst>
        </xdr:cNvPr>
        <xdr:cNvGrpSpPr/>
      </xdr:nvGrpSpPr>
      <xdr:grpSpPr>
        <a:xfrm>
          <a:off x="571500" y="518190"/>
          <a:ext cx="8288380" cy="204794"/>
          <a:chOff x="10186146" y="579822"/>
          <a:chExt cx="8288380" cy="216000"/>
        </a:xfrm>
      </xdr:grpSpPr>
      <xdr:sp macro="" textlink="">
        <xdr:nvSpPr>
          <xdr:cNvPr id="15" name="テキスト ボックス 14">
            <a:extLst>
              <a:ext uri="{FF2B5EF4-FFF2-40B4-BE49-F238E27FC236}">
                <a16:creationId xmlns:a16="http://schemas.microsoft.com/office/drawing/2014/main" id="{674FEF89-6FF7-CE0A-1339-32DB5FF18CBB}"/>
              </a:ext>
            </a:extLst>
          </xdr:cNvPr>
          <xdr:cNvSpPr txBox="1"/>
        </xdr:nvSpPr>
        <xdr:spPr>
          <a:xfrm>
            <a:off x="10186146" y="579822"/>
            <a:ext cx="720000" cy="216000"/>
          </a:xfrm>
          <a:prstGeom prst="rect">
            <a:avLst/>
          </a:prstGeom>
          <a:solidFill>
            <a:schemeClr val="accent4">
              <a:lumMod val="20000"/>
              <a:lumOff val="80000"/>
            </a:schemeClr>
          </a:solidFill>
          <a:ln w="9525" cmpd="sng">
            <a:solidFill>
              <a:sysClr val="windowText" lastClr="000000"/>
            </a:solidFill>
            <a:prstDash val="sysDot"/>
          </a:ln>
        </xdr:spPr>
        <xdr:style>
          <a:lnRef idx="0">
            <a:scrgbClr r="0" g="0" b="0"/>
          </a:lnRef>
          <a:fillRef idx="0">
            <a:scrgbClr r="0" g="0" b="0"/>
          </a:fillRef>
          <a:effectRef idx="0">
            <a:scrgbClr r="0" g="0" b="0"/>
          </a:effectRef>
          <a:fontRef idx="minor">
            <a:schemeClr val="dk1"/>
          </a:fontRef>
        </xdr:style>
        <xdr:txBody>
          <a:bodyPr vertOverflow="overflow" horzOverflow="overflow" wrap="none" lIns="36000" tIns="0" rIns="36000" bIns="0" rtlCol="0" anchor="ctr"/>
          <a:lstStyle/>
          <a:p>
            <a:pPr algn="ctr"/>
            <a:r>
              <a:rPr kumimoji="1" lang="ja-JP" altLang="en-US" sz="1100">
                <a:solidFill>
                  <a:sysClr val="windowText" lastClr="000000"/>
                </a:solidFill>
              </a:rPr>
              <a:t>入力項目</a:t>
            </a:r>
          </a:p>
        </xdr:txBody>
      </xdr:sp>
      <xdr:sp macro="" textlink="">
        <xdr:nvSpPr>
          <xdr:cNvPr id="16" name="テキスト ボックス 15">
            <a:extLst>
              <a:ext uri="{FF2B5EF4-FFF2-40B4-BE49-F238E27FC236}">
                <a16:creationId xmlns:a16="http://schemas.microsoft.com/office/drawing/2014/main" id="{C0517C30-4700-480A-045E-2D84548318DF}"/>
              </a:ext>
            </a:extLst>
          </xdr:cNvPr>
          <xdr:cNvSpPr txBox="1"/>
        </xdr:nvSpPr>
        <xdr:spPr>
          <a:xfrm>
            <a:off x="10914526" y="580804"/>
            <a:ext cx="7560000" cy="2140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lIns="36000" tIns="0" rIns="36000" bIns="0" rtlCol="0" anchor="ctr"/>
          <a:lstStyle/>
          <a:p>
            <a:pPr algn="l"/>
            <a:r>
              <a:rPr kumimoji="1" lang="ja-JP" altLang="en-US" sz="1100" b="1">
                <a:solidFill>
                  <a:schemeClr val="accent1"/>
                </a:solidFill>
              </a:rPr>
              <a:t>を入力してください。要件を満たしていない項目が残存する場合、以下黒枠内にワーニングメッセージが表示されます。</a:t>
            </a:r>
          </a:p>
        </xdr:txBody>
      </xdr:sp>
    </xdr:grpSp>
    <xdr:clientData/>
  </xdr:twoCellAnchor>
</xdr:wsDr>
</file>

<file path=xl/drawings/drawing7.xml><?xml version="1.0" encoding="utf-8"?>
<xdr:wsDr xmlns:xdr="http://schemas.openxmlformats.org/drawingml/2006/spreadsheetDrawing" xmlns:a="http://schemas.openxmlformats.org/drawingml/2006/main">
  <xdr:twoCellAnchor>
    <xdr:from>
      <xdr:col>9</xdr:col>
      <xdr:colOff>22412</xdr:colOff>
      <xdr:row>8</xdr:row>
      <xdr:rowOff>100854</xdr:rowOff>
    </xdr:from>
    <xdr:to>
      <xdr:col>16</xdr:col>
      <xdr:colOff>11206</xdr:colOff>
      <xdr:row>9</xdr:row>
      <xdr:rowOff>151148</xdr:rowOff>
    </xdr:to>
    <xdr:grpSp>
      <xdr:nvGrpSpPr>
        <xdr:cNvPr id="2" name="グループ化 1">
          <a:extLst>
            <a:ext uri="{FF2B5EF4-FFF2-40B4-BE49-F238E27FC236}">
              <a16:creationId xmlns:a16="http://schemas.microsoft.com/office/drawing/2014/main" id="{6BFEECCC-33FD-4897-9DE2-E369F081CE83}"/>
            </a:ext>
          </a:extLst>
        </xdr:cNvPr>
        <xdr:cNvGrpSpPr/>
      </xdr:nvGrpSpPr>
      <xdr:grpSpPr>
        <a:xfrm>
          <a:off x="12186398" y="1725707"/>
          <a:ext cx="6656294" cy="257603"/>
          <a:chOff x="12192000" y="1333501"/>
          <a:chExt cx="6656294" cy="252000"/>
        </a:xfrm>
      </xdr:grpSpPr>
      <xdr:cxnSp macro="">
        <xdr:nvCxnSpPr>
          <xdr:cNvPr id="3" name="直線矢印コネクタ 2">
            <a:extLst>
              <a:ext uri="{FF2B5EF4-FFF2-40B4-BE49-F238E27FC236}">
                <a16:creationId xmlns:a16="http://schemas.microsoft.com/office/drawing/2014/main" id="{8E869A22-3279-1563-33AF-881B43FBC92C}"/>
              </a:ext>
            </a:extLst>
          </xdr:cNvPr>
          <xdr:cNvCxnSpPr/>
        </xdr:nvCxnSpPr>
        <xdr:spPr>
          <a:xfrm>
            <a:off x="12192000" y="1459501"/>
            <a:ext cx="6656294" cy="0"/>
          </a:xfrm>
          <a:prstGeom prst="straightConnector1">
            <a:avLst/>
          </a:prstGeom>
          <a:ln>
            <a:headEnd type="triangle"/>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4" name="テキスト ボックス 3">
            <a:extLst>
              <a:ext uri="{FF2B5EF4-FFF2-40B4-BE49-F238E27FC236}">
                <a16:creationId xmlns:a16="http://schemas.microsoft.com/office/drawing/2014/main" id="{3BF4046F-8179-B835-6391-2D47590B76E4}"/>
              </a:ext>
            </a:extLst>
          </xdr:cNvPr>
          <xdr:cNvSpPr txBox="1"/>
        </xdr:nvSpPr>
        <xdr:spPr>
          <a:xfrm>
            <a:off x="14026147" y="1333501"/>
            <a:ext cx="2988000" cy="252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lIns="36000" tIns="0" rIns="36000" bIns="0" rtlCol="0" anchor="ctr"/>
          <a:lstStyle/>
          <a:p>
            <a:r>
              <a:rPr kumimoji="1" lang="ja-JP" altLang="en-US" sz="1100">
                <a:solidFill>
                  <a:schemeClr val="accent1"/>
                </a:solidFill>
              </a:rPr>
              <a:t>補助事業の計画上の数値を入力してください。</a:t>
            </a:r>
          </a:p>
        </xdr:txBody>
      </xdr:sp>
    </xdr:grpSp>
    <xdr:clientData/>
  </xdr:twoCellAnchor>
  <xdr:twoCellAnchor>
    <xdr:from>
      <xdr:col>11</xdr:col>
      <xdr:colOff>710330</xdr:colOff>
      <xdr:row>6</xdr:row>
      <xdr:rowOff>30733</xdr:rowOff>
    </xdr:from>
    <xdr:to>
      <xdr:col>15</xdr:col>
      <xdr:colOff>930089</xdr:colOff>
      <xdr:row>8</xdr:row>
      <xdr:rowOff>57080</xdr:rowOff>
    </xdr:to>
    <xdr:grpSp>
      <xdr:nvGrpSpPr>
        <xdr:cNvPr id="5" name="グループ化 4">
          <a:extLst>
            <a:ext uri="{FF2B5EF4-FFF2-40B4-BE49-F238E27FC236}">
              <a16:creationId xmlns:a16="http://schemas.microsoft.com/office/drawing/2014/main" id="{103D5B69-BAF0-46D1-A0A0-4D98DF8AB5F0}"/>
            </a:ext>
          </a:extLst>
        </xdr:cNvPr>
        <xdr:cNvGrpSpPr/>
      </xdr:nvGrpSpPr>
      <xdr:grpSpPr>
        <a:xfrm>
          <a:off x="14779316" y="1240968"/>
          <a:ext cx="4029759" cy="440965"/>
          <a:chOff x="9429751" y="685800"/>
          <a:chExt cx="4032000" cy="432000"/>
        </a:xfrm>
      </xdr:grpSpPr>
      <xdr:sp macro="" textlink="">
        <xdr:nvSpPr>
          <xdr:cNvPr id="6" name="テキスト ボックス 5">
            <a:extLst>
              <a:ext uri="{FF2B5EF4-FFF2-40B4-BE49-F238E27FC236}">
                <a16:creationId xmlns:a16="http://schemas.microsoft.com/office/drawing/2014/main" id="{F9908D3D-9CA0-9805-10D3-9CE78B3F3F0A}"/>
              </a:ext>
            </a:extLst>
          </xdr:cNvPr>
          <xdr:cNvSpPr txBox="1"/>
        </xdr:nvSpPr>
        <xdr:spPr>
          <a:xfrm>
            <a:off x="10075945" y="775520"/>
            <a:ext cx="1080000" cy="252560"/>
          </a:xfrm>
          <a:prstGeom prst="rect">
            <a:avLst/>
          </a:prstGeom>
          <a:solidFill>
            <a:schemeClr val="accent4">
              <a:lumMod val="20000"/>
              <a:lumOff val="80000"/>
            </a:schemeClr>
          </a:solidFill>
          <a:ln w="9525" cmpd="sng">
            <a:solidFill>
              <a:sysClr val="windowText" lastClr="000000"/>
            </a:solidFill>
            <a:prstDash val="sysDot"/>
          </a:ln>
        </xdr:spPr>
        <xdr:style>
          <a:lnRef idx="0">
            <a:scrgbClr r="0" g="0" b="0"/>
          </a:lnRef>
          <a:fillRef idx="0">
            <a:scrgbClr r="0" g="0" b="0"/>
          </a:fillRef>
          <a:effectRef idx="0">
            <a:scrgbClr r="0" g="0" b="0"/>
          </a:effectRef>
          <a:fontRef idx="minor">
            <a:schemeClr val="dk1"/>
          </a:fontRef>
        </xdr:style>
        <xdr:txBody>
          <a:bodyPr vertOverflow="overflow" horzOverflow="overflow" wrap="none" lIns="36000" tIns="0" rIns="36000" bIns="0" rtlCol="0" anchor="ctr"/>
          <a:lstStyle/>
          <a:p>
            <a:pPr algn="ctr"/>
            <a:r>
              <a:rPr kumimoji="1" lang="ja-JP" altLang="en-US" sz="1100">
                <a:solidFill>
                  <a:sysClr val="windowText" lastClr="000000"/>
                </a:solidFill>
              </a:rPr>
              <a:t>入力項目</a:t>
            </a:r>
          </a:p>
        </xdr:txBody>
      </xdr:sp>
      <xdr:sp macro="" textlink="">
        <xdr:nvSpPr>
          <xdr:cNvPr id="7" name="テキスト ボックス 6">
            <a:extLst>
              <a:ext uri="{FF2B5EF4-FFF2-40B4-BE49-F238E27FC236}">
                <a16:creationId xmlns:a16="http://schemas.microsoft.com/office/drawing/2014/main" id="{6CD31970-E09D-7A1C-5D30-10AF376818C4}"/>
              </a:ext>
            </a:extLst>
          </xdr:cNvPr>
          <xdr:cNvSpPr txBox="1"/>
        </xdr:nvSpPr>
        <xdr:spPr>
          <a:xfrm>
            <a:off x="11178515" y="775520"/>
            <a:ext cx="1080000" cy="252560"/>
          </a:xfrm>
          <a:prstGeom prst="rect">
            <a:avLst/>
          </a:prstGeom>
          <a:solidFill>
            <a:schemeClr val="bg1">
              <a:lumMod val="95000"/>
            </a:schemeClr>
          </a:solidFill>
          <a:ln w="9525" cmpd="sng">
            <a:solidFill>
              <a:sysClr val="windowText" lastClr="000000"/>
            </a:solidFill>
            <a:prstDash val="sysDot"/>
          </a:ln>
        </xdr:spPr>
        <xdr:style>
          <a:lnRef idx="0">
            <a:scrgbClr r="0" g="0" b="0"/>
          </a:lnRef>
          <a:fillRef idx="0">
            <a:scrgbClr r="0" g="0" b="0"/>
          </a:fillRef>
          <a:effectRef idx="0">
            <a:scrgbClr r="0" g="0" b="0"/>
          </a:effectRef>
          <a:fontRef idx="minor">
            <a:schemeClr val="dk1"/>
          </a:fontRef>
        </xdr:style>
        <xdr:txBody>
          <a:bodyPr vertOverflow="overflow" horzOverflow="overflow" wrap="none" lIns="36000" tIns="0" rIns="36000" bIns="0" rtlCol="0" anchor="ctr"/>
          <a:lstStyle/>
          <a:p>
            <a:pPr algn="ctr"/>
            <a:r>
              <a:rPr kumimoji="1" lang="ja-JP" altLang="en-US" sz="1100">
                <a:solidFill>
                  <a:sysClr val="windowText" lastClr="000000"/>
                </a:solidFill>
              </a:rPr>
              <a:t>自動入力項目</a:t>
            </a:r>
          </a:p>
        </xdr:txBody>
      </xdr:sp>
      <xdr:sp macro="" textlink="">
        <xdr:nvSpPr>
          <xdr:cNvPr id="8" name="テキスト ボックス 7">
            <a:extLst>
              <a:ext uri="{FF2B5EF4-FFF2-40B4-BE49-F238E27FC236}">
                <a16:creationId xmlns:a16="http://schemas.microsoft.com/office/drawing/2014/main" id="{62599B7D-0FB5-67F3-723D-BE3B9080DEEE}"/>
              </a:ext>
            </a:extLst>
          </xdr:cNvPr>
          <xdr:cNvSpPr txBox="1"/>
        </xdr:nvSpPr>
        <xdr:spPr>
          <a:xfrm>
            <a:off x="12281086" y="775520"/>
            <a:ext cx="1080000" cy="252560"/>
          </a:xfrm>
          <a:prstGeom prst="rect">
            <a:avLst/>
          </a:prstGeom>
          <a:solidFill>
            <a:schemeClr val="tx1">
              <a:lumMod val="50000"/>
              <a:lumOff val="50000"/>
            </a:schemeClr>
          </a:solidFill>
          <a:ln w="9525" cmpd="sng">
            <a:solidFill>
              <a:sysClr val="windowText" lastClr="000000"/>
            </a:solidFill>
            <a:prstDash val="sysDot"/>
          </a:ln>
        </xdr:spPr>
        <xdr:style>
          <a:lnRef idx="0">
            <a:scrgbClr r="0" g="0" b="0"/>
          </a:lnRef>
          <a:fillRef idx="0">
            <a:scrgbClr r="0" g="0" b="0"/>
          </a:fillRef>
          <a:effectRef idx="0">
            <a:scrgbClr r="0" g="0" b="0"/>
          </a:effectRef>
          <a:fontRef idx="minor">
            <a:schemeClr val="dk1"/>
          </a:fontRef>
        </xdr:style>
        <xdr:txBody>
          <a:bodyPr vertOverflow="overflow" horzOverflow="overflow" wrap="none" lIns="36000" tIns="0" rIns="36000" bIns="0" rtlCol="0" anchor="ctr"/>
          <a:lstStyle/>
          <a:p>
            <a:pPr algn="ctr"/>
            <a:r>
              <a:rPr kumimoji="1" lang="ja-JP" altLang="en-US" sz="1100">
                <a:solidFill>
                  <a:schemeClr val="bg1"/>
                </a:solidFill>
              </a:rPr>
              <a:t>入力対象外項目</a:t>
            </a:r>
          </a:p>
        </xdr:txBody>
      </xdr:sp>
      <xdr:sp macro="" textlink="">
        <xdr:nvSpPr>
          <xdr:cNvPr id="9" name="正方形/長方形 8">
            <a:extLst>
              <a:ext uri="{FF2B5EF4-FFF2-40B4-BE49-F238E27FC236}">
                <a16:creationId xmlns:a16="http://schemas.microsoft.com/office/drawing/2014/main" id="{F0248661-3AA2-684A-06E6-4BD5C91E258F}"/>
              </a:ext>
            </a:extLst>
          </xdr:cNvPr>
          <xdr:cNvSpPr/>
        </xdr:nvSpPr>
        <xdr:spPr>
          <a:xfrm>
            <a:off x="9429751" y="685800"/>
            <a:ext cx="4032000" cy="432000"/>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0" name="テキスト ボックス 9">
            <a:extLst>
              <a:ext uri="{FF2B5EF4-FFF2-40B4-BE49-F238E27FC236}">
                <a16:creationId xmlns:a16="http://schemas.microsoft.com/office/drawing/2014/main" id="{F8BC7489-D703-EA06-B467-FFB08C23D327}"/>
              </a:ext>
            </a:extLst>
          </xdr:cNvPr>
          <xdr:cNvSpPr txBox="1"/>
        </xdr:nvSpPr>
        <xdr:spPr>
          <a:xfrm>
            <a:off x="9477375" y="794224"/>
            <a:ext cx="540000" cy="2151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lIns="36000" tIns="0" rIns="36000" bIns="0" rtlCol="0" anchor="ctr"/>
          <a:lstStyle/>
          <a:p>
            <a:pPr algn="ctr"/>
            <a:r>
              <a:rPr kumimoji="1" lang="ja-JP" altLang="en-US" sz="1100">
                <a:solidFill>
                  <a:sysClr val="windowText" lastClr="000000"/>
                </a:solidFill>
              </a:rPr>
              <a:t>凡例：</a:t>
            </a:r>
          </a:p>
        </xdr:txBody>
      </xdr:sp>
    </xdr:grpSp>
    <xdr:clientData/>
  </xdr:twoCellAnchor>
  <xdr:twoCellAnchor>
    <xdr:from>
      <xdr:col>5</xdr:col>
      <xdr:colOff>304799</xdr:colOff>
      <xdr:row>6</xdr:row>
      <xdr:rowOff>38100</xdr:rowOff>
    </xdr:from>
    <xdr:to>
      <xdr:col>9</xdr:col>
      <xdr:colOff>276524</xdr:colOff>
      <xdr:row>8</xdr:row>
      <xdr:rowOff>57150</xdr:rowOff>
    </xdr:to>
    <xdr:sp macro="" textlink="">
      <xdr:nvSpPr>
        <xdr:cNvPr id="11" name="テキスト ボックス 10">
          <a:extLst>
            <a:ext uri="{FF2B5EF4-FFF2-40B4-BE49-F238E27FC236}">
              <a16:creationId xmlns:a16="http://schemas.microsoft.com/office/drawing/2014/main" id="{8818CCD1-5018-4F11-96B5-302B149D9AA7}"/>
            </a:ext>
          </a:extLst>
        </xdr:cNvPr>
        <xdr:cNvSpPr txBox="1"/>
      </xdr:nvSpPr>
      <xdr:spPr>
        <a:xfrm>
          <a:off x="7219949" y="1266825"/>
          <a:ext cx="5220000" cy="4191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lIns="36000" tIns="0" rIns="36000" bIns="0" rtlCol="0" anchor="ctr"/>
        <a:lstStyle/>
        <a:p>
          <a:r>
            <a:rPr kumimoji="1" lang="ja-JP" altLang="en-US" sz="1100">
              <a:solidFill>
                <a:schemeClr val="accent1"/>
              </a:solidFill>
            </a:rPr>
            <a:t>①申請者情報 </a:t>
          </a:r>
          <a:r>
            <a:rPr kumimoji="1" lang="en-US" altLang="ja-JP" sz="1100">
              <a:solidFill>
                <a:schemeClr val="accent1"/>
              </a:solidFill>
            </a:rPr>
            <a:t>&gt; </a:t>
          </a:r>
          <a:r>
            <a:rPr kumimoji="1" lang="ja-JP" altLang="en-US" sz="1100">
              <a:solidFill>
                <a:schemeClr val="accent1"/>
              </a:solidFill>
            </a:rPr>
            <a:t>申請</a:t>
          </a:r>
          <a:r>
            <a:rPr lang="ja-JP" altLang="ja-JP" sz="1100">
              <a:solidFill>
                <a:schemeClr val="accent1"/>
              </a:solidFill>
              <a:effectLst/>
              <a:latin typeface="+mn-lt"/>
              <a:ea typeface="+mn-ea"/>
              <a:cs typeface="+mn-cs"/>
            </a:rPr>
            <a:t>時点で確定した決算がない</a:t>
          </a:r>
          <a:r>
            <a:rPr lang="ja-JP" altLang="en-US" sz="1100">
              <a:solidFill>
                <a:schemeClr val="accent1"/>
              </a:solidFill>
              <a:effectLst/>
              <a:latin typeface="+mn-lt"/>
              <a:ea typeface="+mn-ea"/>
              <a:cs typeface="+mn-cs"/>
            </a:rPr>
            <a:t>場合 で”該当する”を選択した場合、</a:t>
          </a:r>
          <a:endParaRPr lang="en-US" altLang="ja-JP" sz="1100">
            <a:solidFill>
              <a:schemeClr val="accent1"/>
            </a:solidFill>
            <a:effectLst/>
            <a:latin typeface="+mn-lt"/>
            <a:ea typeface="+mn-ea"/>
            <a:cs typeface="+mn-cs"/>
          </a:endParaRPr>
        </a:p>
        <a:p>
          <a:r>
            <a:rPr kumimoji="1" lang="ja-JP" altLang="en-US" sz="1100">
              <a:solidFill>
                <a:schemeClr val="accent1"/>
              </a:solidFill>
              <a:effectLst/>
              <a:latin typeface="+mn-lt"/>
              <a:ea typeface="+mn-ea"/>
              <a:cs typeface="+mn-cs"/>
            </a:rPr>
            <a:t>「補助事業完了日を含む事業年度」の翌事業年度が</a:t>
          </a:r>
          <a:r>
            <a:rPr kumimoji="1" lang="en-US" altLang="ja-JP" sz="1100">
              <a:solidFill>
                <a:schemeClr val="accent1"/>
              </a:solidFill>
              <a:effectLst/>
              <a:latin typeface="+mn-lt"/>
              <a:ea typeface="+mn-ea"/>
              <a:cs typeface="+mn-cs"/>
            </a:rPr>
            <a:t>"</a:t>
          </a:r>
          <a:r>
            <a:rPr kumimoji="1" lang="ja-JP" altLang="en-US" sz="1100">
              <a:solidFill>
                <a:schemeClr val="accent1"/>
              </a:solidFill>
              <a:effectLst/>
              <a:latin typeface="+mn-lt"/>
              <a:ea typeface="+mn-ea"/>
              <a:cs typeface="+mn-cs"/>
            </a:rPr>
            <a:t>基準年</a:t>
          </a:r>
          <a:r>
            <a:rPr kumimoji="1" lang="en-US" altLang="ja-JP" sz="1100">
              <a:solidFill>
                <a:schemeClr val="accent1"/>
              </a:solidFill>
              <a:effectLst/>
              <a:latin typeface="+mn-lt"/>
              <a:ea typeface="+mn-ea"/>
              <a:cs typeface="+mn-cs"/>
            </a:rPr>
            <a:t>"</a:t>
          </a:r>
          <a:r>
            <a:rPr kumimoji="1" lang="ja-JP" altLang="en-US" sz="1100">
              <a:solidFill>
                <a:schemeClr val="accent1"/>
              </a:solidFill>
              <a:effectLst/>
              <a:latin typeface="+mn-lt"/>
              <a:ea typeface="+mn-ea"/>
              <a:cs typeface="+mn-cs"/>
            </a:rPr>
            <a:t>として設定されます</a:t>
          </a:r>
          <a:endParaRPr kumimoji="1" lang="ja-JP" altLang="en-US" sz="1100">
            <a:solidFill>
              <a:schemeClr val="accent1"/>
            </a:solidFill>
          </a:endParaRPr>
        </a:p>
      </xdr:txBody>
    </xdr:sp>
    <xdr:clientData/>
  </xdr:twoCellAnchor>
  <xdr:twoCellAnchor>
    <xdr:from>
      <xdr:col>5</xdr:col>
      <xdr:colOff>706200</xdr:colOff>
      <xdr:row>8</xdr:row>
      <xdr:rowOff>114300</xdr:rowOff>
    </xdr:from>
    <xdr:to>
      <xdr:col>5</xdr:col>
      <xdr:colOff>2362200</xdr:colOff>
      <xdr:row>12</xdr:row>
      <xdr:rowOff>133350</xdr:rowOff>
    </xdr:to>
    <xdr:cxnSp macro="">
      <xdr:nvCxnSpPr>
        <xdr:cNvPr id="12" name="直線矢印コネクタ 11">
          <a:extLst>
            <a:ext uri="{FF2B5EF4-FFF2-40B4-BE49-F238E27FC236}">
              <a16:creationId xmlns:a16="http://schemas.microsoft.com/office/drawing/2014/main" id="{1F768A5B-2A76-43A7-8318-AB02E74DD682}"/>
            </a:ext>
          </a:extLst>
        </xdr:cNvPr>
        <xdr:cNvCxnSpPr/>
      </xdr:nvCxnSpPr>
      <xdr:spPr>
        <a:xfrm rot="10800000">
          <a:off x="7621350" y="1743075"/>
          <a:ext cx="1656000" cy="895350"/>
        </a:xfrm>
        <a:prstGeom prst="bentConnector3">
          <a:avLst>
            <a:gd name="adj1" fmla="val 100000"/>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33600</xdr:colOff>
      <xdr:row>8</xdr:row>
      <xdr:rowOff>114300</xdr:rowOff>
    </xdr:from>
    <xdr:to>
      <xdr:col>5</xdr:col>
      <xdr:colOff>609600</xdr:colOff>
      <xdr:row>11</xdr:row>
      <xdr:rowOff>124125</xdr:rowOff>
    </xdr:to>
    <xdr:cxnSp macro="">
      <xdr:nvCxnSpPr>
        <xdr:cNvPr id="13" name="直線矢印コネクタ 11">
          <a:extLst>
            <a:ext uri="{FF2B5EF4-FFF2-40B4-BE49-F238E27FC236}">
              <a16:creationId xmlns:a16="http://schemas.microsoft.com/office/drawing/2014/main" id="{1C64BBC4-F41F-48AE-945C-44E69B366B4C}"/>
            </a:ext>
          </a:extLst>
        </xdr:cNvPr>
        <xdr:cNvCxnSpPr/>
      </xdr:nvCxnSpPr>
      <xdr:spPr>
        <a:xfrm rot="10800000" flipH="1">
          <a:off x="6948750" y="1743075"/>
          <a:ext cx="576000" cy="648000"/>
        </a:xfrm>
        <a:prstGeom prst="bentConnector3">
          <a:avLst>
            <a:gd name="adj1" fmla="val 100000"/>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0</xdr:colOff>
      <xdr:row>2</xdr:row>
      <xdr:rowOff>243645</xdr:rowOff>
    </xdr:from>
    <xdr:to>
      <xdr:col>5</xdr:col>
      <xdr:colOff>1945851</xdr:colOff>
      <xdr:row>3</xdr:row>
      <xdr:rowOff>157086</xdr:rowOff>
    </xdr:to>
    <xdr:grpSp>
      <xdr:nvGrpSpPr>
        <xdr:cNvPr id="14" name="グループ化 13">
          <a:extLst>
            <a:ext uri="{FF2B5EF4-FFF2-40B4-BE49-F238E27FC236}">
              <a16:creationId xmlns:a16="http://schemas.microsoft.com/office/drawing/2014/main" id="{ECE741C9-46A7-4C84-A4C9-E435428D83D5}"/>
            </a:ext>
          </a:extLst>
        </xdr:cNvPr>
        <xdr:cNvGrpSpPr/>
      </xdr:nvGrpSpPr>
      <xdr:grpSpPr>
        <a:xfrm>
          <a:off x="571500" y="518190"/>
          <a:ext cx="8288380" cy="204794"/>
          <a:chOff x="10186146" y="579822"/>
          <a:chExt cx="8288380" cy="216000"/>
        </a:xfrm>
      </xdr:grpSpPr>
      <xdr:sp macro="" textlink="">
        <xdr:nvSpPr>
          <xdr:cNvPr id="15" name="テキスト ボックス 14">
            <a:extLst>
              <a:ext uri="{FF2B5EF4-FFF2-40B4-BE49-F238E27FC236}">
                <a16:creationId xmlns:a16="http://schemas.microsoft.com/office/drawing/2014/main" id="{9C2FC0F4-50CC-C71B-BB16-4CD5BB38DD91}"/>
              </a:ext>
            </a:extLst>
          </xdr:cNvPr>
          <xdr:cNvSpPr txBox="1"/>
        </xdr:nvSpPr>
        <xdr:spPr>
          <a:xfrm>
            <a:off x="10186146" y="579822"/>
            <a:ext cx="720000" cy="216000"/>
          </a:xfrm>
          <a:prstGeom prst="rect">
            <a:avLst/>
          </a:prstGeom>
          <a:solidFill>
            <a:schemeClr val="accent4">
              <a:lumMod val="20000"/>
              <a:lumOff val="80000"/>
            </a:schemeClr>
          </a:solidFill>
          <a:ln w="9525" cmpd="sng">
            <a:solidFill>
              <a:sysClr val="windowText" lastClr="000000"/>
            </a:solidFill>
            <a:prstDash val="sysDot"/>
          </a:ln>
        </xdr:spPr>
        <xdr:style>
          <a:lnRef idx="0">
            <a:scrgbClr r="0" g="0" b="0"/>
          </a:lnRef>
          <a:fillRef idx="0">
            <a:scrgbClr r="0" g="0" b="0"/>
          </a:fillRef>
          <a:effectRef idx="0">
            <a:scrgbClr r="0" g="0" b="0"/>
          </a:effectRef>
          <a:fontRef idx="minor">
            <a:schemeClr val="dk1"/>
          </a:fontRef>
        </xdr:style>
        <xdr:txBody>
          <a:bodyPr vertOverflow="overflow" horzOverflow="overflow" wrap="none" lIns="36000" tIns="0" rIns="36000" bIns="0" rtlCol="0" anchor="ctr"/>
          <a:lstStyle/>
          <a:p>
            <a:pPr algn="ctr"/>
            <a:r>
              <a:rPr kumimoji="1" lang="ja-JP" altLang="en-US" sz="1100">
                <a:solidFill>
                  <a:sysClr val="windowText" lastClr="000000"/>
                </a:solidFill>
              </a:rPr>
              <a:t>入力項目</a:t>
            </a:r>
          </a:p>
        </xdr:txBody>
      </xdr:sp>
      <xdr:sp macro="" textlink="">
        <xdr:nvSpPr>
          <xdr:cNvPr id="16" name="テキスト ボックス 15">
            <a:extLst>
              <a:ext uri="{FF2B5EF4-FFF2-40B4-BE49-F238E27FC236}">
                <a16:creationId xmlns:a16="http://schemas.microsoft.com/office/drawing/2014/main" id="{C2F2879C-B21A-5440-BC6F-E60469E70222}"/>
              </a:ext>
            </a:extLst>
          </xdr:cNvPr>
          <xdr:cNvSpPr txBox="1"/>
        </xdr:nvSpPr>
        <xdr:spPr>
          <a:xfrm>
            <a:off x="10914526" y="580804"/>
            <a:ext cx="7560000" cy="2140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lIns="36000" tIns="0" rIns="36000" bIns="0" rtlCol="0" anchor="ctr"/>
          <a:lstStyle/>
          <a:p>
            <a:pPr algn="l"/>
            <a:r>
              <a:rPr kumimoji="1" lang="ja-JP" altLang="en-US" sz="1100" b="1">
                <a:solidFill>
                  <a:schemeClr val="accent1"/>
                </a:solidFill>
              </a:rPr>
              <a:t>を入力してください。要件を満たしていない項目が残存する場合、以下黒枠内にワーニングメッセージが表示されます。</a:t>
            </a:r>
          </a:p>
        </xdr:txBody>
      </xdr:sp>
    </xdr:grpSp>
    <xdr:clientData/>
  </xdr:twoCellAnchor>
</xdr:wsDr>
</file>

<file path=xl/drawings/drawing8.xml><?xml version="1.0" encoding="utf-8"?>
<xdr:wsDr xmlns:xdr="http://schemas.openxmlformats.org/drawingml/2006/spreadsheetDrawing" xmlns:a="http://schemas.openxmlformats.org/drawingml/2006/main">
  <xdr:twoCellAnchor>
    <xdr:from>
      <xdr:col>9</xdr:col>
      <xdr:colOff>22412</xdr:colOff>
      <xdr:row>8</xdr:row>
      <xdr:rowOff>100854</xdr:rowOff>
    </xdr:from>
    <xdr:to>
      <xdr:col>16</xdr:col>
      <xdr:colOff>11206</xdr:colOff>
      <xdr:row>9</xdr:row>
      <xdr:rowOff>151148</xdr:rowOff>
    </xdr:to>
    <xdr:grpSp>
      <xdr:nvGrpSpPr>
        <xdr:cNvPr id="2" name="グループ化 1">
          <a:extLst>
            <a:ext uri="{FF2B5EF4-FFF2-40B4-BE49-F238E27FC236}">
              <a16:creationId xmlns:a16="http://schemas.microsoft.com/office/drawing/2014/main" id="{1AD69712-B78C-46C2-ADDC-A576AFFFEB72}"/>
            </a:ext>
          </a:extLst>
        </xdr:cNvPr>
        <xdr:cNvGrpSpPr/>
      </xdr:nvGrpSpPr>
      <xdr:grpSpPr>
        <a:xfrm>
          <a:off x="12186398" y="1725707"/>
          <a:ext cx="6656294" cy="257603"/>
          <a:chOff x="12192000" y="1333501"/>
          <a:chExt cx="6656294" cy="252000"/>
        </a:xfrm>
      </xdr:grpSpPr>
      <xdr:cxnSp macro="">
        <xdr:nvCxnSpPr>
          <xdr:cNvPr id="3" name="直線矢印コネクタ 2">
            <a:extLst>
              <a:ext uri="{FF2B5EF4-FFF2-40B4-BE49-F238E27FC236}">
                <a16:creationId xmlns:a16="http://schemas.microsoft.com/office/drawing/2014/main" id="{5F7E85D0-1342-90F9-AD64-7853B2E39DFA}"/>
              </a:ext>
            </a:extLst>
          </xdr:cNvPr>
          <xdr:cNvCxnSpPr/>
        </xdr:nvCxnSpPr>
        <xdr:spPr>
          <a:xfrm>
            <a:off x="12192000" y="1459501"/>
            <a:ext cx="6656294" cy="0"/>
          </a:xfrm>
          <a:prstGeom prst="straightConnector1">
            <a:avLst/>
          </a:prstGeom>
          <a:ln>
            <a:headEnd type="triangle"/>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4" name="テキスト ボックス 3">
            <a:extLst>
              <a:ext uri="{FF2B5EF4-FFF2-40B4-BE49-F238E27FC236}">
                <a16:creationId xmlns:a16="http://schemas.microsoft.com/office/drawing/2014/main" id="{D09157A2-DD45-D1CC-9D78-2208137C9E11}"/>
              </a:ext>
            </a:extLst>
          </xdr:cNvPr>
          <xdr:cNvSpPr txBox="1"/>
        </xdr:nvSpPr>
        <xdr:spPr>
          <a:xfrm>
            <a:off x="14026147" y="1333501"/>
            <a:ext cx="2988000" cy="252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lIns="36000" tIns="0" rIns="36000" bIns="0" rtlCol="0" anchor="ctr"/>
          <a:lstStyle/>
          <a:p>
            <a:r>
              <a:rPr kumimoji="1" lang="ja-JP" altLang="en-US" sz="1100">
                <a:solidFill>
                  <a:schemeClr val="accent1"/>
                </a:solidFill>
              </a:rPr>
              <a:t>補助事業の計画上の数値を入力してください。</a:t>
            </a:r>
          </a:p>
        </xdr:txBody>
      </xdr:sp>
    </xdr:grpSp>
    <xdr:clientData/>
  </xdr:twoCellAnchor>
  <xdr:twoCellAnchor>
    <xdr:from>
      <xdr:col>11</xdr:col>
      <xdr:colOff>710330</xdr:colOff>
      <xdr:row>6</xdr:row>
      <xdr:rowOff>30733</xdr:rowOff>
    </xdr:from>
    <xdr:to>
      <xdr:col>15</xdr:col>
      <xdr:colOff>930089</xdr:colOff>
      <xdr:row>8</xdr:row>
      <xdr:rowOff>57080</xdr:rowOff>
    </xdr:to>
    <xdr:grpSp>
      <xdr:nvGrpSpPr>
        <xdr:cNvPr id="5" name="グループ化 4">
          <a:extLst>
            <a:ext uri="{FF2B5EF4-FFF2-40B4-BE49-F238E27FC236}">
              <a16:creationId xmlns:a16="http://schemas.microsoft.com/office/drawing/2014/main" id="{BA0AD9DD-5C33-48B0-9419-36E4E2A72327}"/>
            </a:ext>
          </a:extLst>
        </xdr:cNvPr>
        <xdr:cNvGrpSpPr/>
      </xdr:nvGrpSpPr>
      <xdr:grpSpPr>
        <a:xfrm>
          <a:off x="14779316" y="1240968"/>
          <a:ext cx="4029759" cy="440965"/>
          <a:chOff x="9429751" y="685800"/>
          <a:chExt cx="4032000" cy="432000"/>
        </a:xfrm>
      </xdr:grpSpPr>
      <xdr:sp macro="" textlink="">
        <xdr:nvSpPr>
          <xdr:cNvPr id="6" name="テキスト ボックス 5">
            <a:extLst>
              <a:ext uri="{FF2B5EF4-FFF2-40B4-BE49-F238E27FC236}">
                <a16:creationId xmlns:a16="http://schemas.microsoft.com/office/drawing/2014/main" id="{7892BDA5-CF75-7B08-ADAF-D1330B295A32}"/>
              </a:ext>
            </a:extLst>
          </xdr:cNvPr>
          <xdr:cNvSpPr txBox="1"/>
        </xdr:nvSpPr>
        <xdr:spPr>
          <a:xfrm>
            <a:off x="10075945" y="775520"/>
            <a:ext cx="1080000" cy="252560"/>
          </a:xfrm>
          <a:prstGeom prst="rect">
            <a:avLst/>
          </a:prstGeom>
          <a:solidFill>
            <a:schemeClr val="accent4">
              <a:lumMod val="20000"/>
              <a:lumOff val="80000"/>
            </a:schemeClr>
          </a:solidFill>
          <a:ln w="9525" cmpd="sng">
            <a:solidFill>
              <a:sysClr val="windowText" lastClr="000000"/>
            </a:solidFill>
            <a:prstDash val="sysDot"/>
          </a:ln>
        </xdr:spPr>
        <xdr:style>
          <a:lnRef idx="0">
            <a:scrgbClr r="0" g="0" b="0"/>
          </a:lnRef>
          <a:fillRef idx="0">
            <a:scrgbClr r="0" g="0" b="0"/>
          </a:fillRef>
          <a:effectRef idx="0">
            <a:scrgbClr r="0" g="0" b="0"/>
          </a:effectRef>
          <a:fontRef idx="minor">
            <a:schemeClr val="dk1"/>
          </a:fontRef>
        </xdr:style>
        <xdr:txBody>
          <a:bodyPr vertOverflow="overflow" horzOverflow="overflow" wrap="none" lIns="36000" tIns="0" rIns="36000" bIns="0" rtlCol="0" anchor="ctr"/>
          <a:lstStyle/>
          <a:p>
            <a:pPr algn="ctr"/>
            <a:r>
              <a:rPr kumimoji="1" lang="ja-JP" altLang="en-US" sz="1100">
                <a:solidFill>
                  <a:sysClr val="windowText" lastClr="000000"/>
                </a:solidFill>
              </a:rPr>
              <a:t>入力項目</a:t>
            </a:r>
          </a:p>
        </xdr:txBody>
      </xdr:sp>
      <xdr:sp macro="" textlink="">
        <xdr:nvSpPr>
          <xdr:cNvPr id="7" name="テキスト ボックス 6">
            <a:extLst>
              <a:ext uri="{FF2B5EF4-FFF2-40B4-BE49-F238E27FC236}">
                <a16:creationId xmlns:a16="http://schemas.microsoft.com/office/drawing/2014/main" id="{ECCC52C0-CFF6-F4CC-290F-09129B70867B}"/>
              </a:ext>
            </a:extLst>
          </xdr:cNvPr>
          <xdr:cNvSpPr txBox="1"/>
        </xdr:nvSpPr>
        <xdr:spPr>
          <a:xfrm>
            <a:off x="11178515" y="775520"/>
            <a:ext cx="1080000" cy="252560"/>
          </a:xfrm>
          <a:prstGeom prst="rect">
            <a:avLst/>
          </a:prstGeom>
          <a:solidFill>
            <a:schemeClr val="bg1">
              <a:lumMod val="95000"/>
            </a:schemeClr>
          </a:solidFill>
          <a:ln w="9525" cmpd="sng">
            <a:solidFill>
              <a:sysClr val="windowText" lastClr="000000"/>
            </a:solidFill>
            <a:prstDash val="sysDot"/>
          </a:ln>
        </xdr:spPr>
        <xdr:style>
          <a:lnRef idx="0">
            <a:scrgbClr r="0" g="0" b="0"/>
          </a:lnRef>
          <a:fillRef idx="0">
            <a:scrgbClr r="0" g="0" b="0"/>
          </a:fillRef>
          <a:effectRef idx="0">
            <a:scrgbClr r="0" g="0" b="0"/>
          </a:effectRef>
          <a:fontRef idx="minor">
            <a:schemeClr val="dk1"/>
          </a:fontRef>
        </xdr:style>
        <xdr:txBody>
          <a:bodyPr vertOverflow="overflow" horzOverflow="overflow" wrap="none" lIns="36000" tIns="0" rIns="36000" bIns="0" rtlCol="0" anchor="ctr"/>
          <a:lstStyle/>
          <a:p>
            <a:pPr algn="ctr"/>
            <a:r>
              <a:rPr kumimoji="1" lang="ja-JP" altLang="en-US" sz="1100">
                <a:solidFill>
                  <a:sysClr val="windowText" lastClr="000000"/>
                </a:solidFill>
              </a:rPr>
              <a:t>自動入力項目</a:t>
            </a:r>
          </a:p>
        </xdr:txBody>
      </xdr:sp>
      <xdr:sp macro="" textlink="">
        <xdr:nvSpPr>
          <xdr:cNvPr id="8" name="テキスト ボックス 7">
            <a:extLst>
              <a:ext uri="{FF2B5EF4-FFF2-40B4-BE49-F238E27FC236}">
                <a16:creationId xmlns:a16="http://schemas.microsoft.com/office/drawing/2014/main" id="{9D828738-1E2E-829E-C9C9-BCDC3DD06E1E}"/>
              </a:ext>
            </a:extLst>
          </xdr:cNvPr>
          <xdr:cNvSpPr txBox="1"/>
        </xdr:nvSpPr>
        <xdr:spPr>
          <a:xfrm>
            <a:off x="12281086" y="775520"/>
            <a:ext cx="1080000" cy="252560"/>
          </a:xfrm>
          <a:prstGeom prst="rect">
            <a:avLst/>
          </a:prstGeom>
          <a:solidFill>
            <a:schemeClr val="tx1">
              <a:lumMod val="50000"/>
              <a:lumOff val="50000"/>
            </a:schemeClr>
          </a:solidFill>
          <a:ln w="9525" cmpd="sng">
            <a:solidFill>
              <a:sysClr val="windowText" lastClr="000000"/>
            </a:solidFill>
            <a:prstDash val="sysDot"/>
          </a:ln>
        </xdr:spPr>
        <xdr:style>
          <a:lnRef idx="0">
            <a:scrgbClr r="0" g="0" b="0"/>
          </a:lnRef>
          <a:fillRef idx="0">
            <a:scrgbClr r="0" g="0" b="0"/>
          </a:fillRef>
          <a:effectRef idx="0">
            <a:scrgbClr r="0" g="0" b="0"/>
          </a:effectRef>
          <a:fontRef idx="minor">
            <a:schemeClr val="dk1"/>
          </a:fontRef>
        </xdr:style>
        <xdr:txBody>
          <a:bodyPr vertOverflow="overflow" horzOverflow="overflow" wrap="none" lIns="36000" tIns="0" rIns="36000" bIns="0" rtlCol="0" anchor="ctr"/>
          <a:lstStyle/>
          <a:p>
            <a:pPr algn="ctr"/>
            <a:r>
              <a:rPr kumimoji="1" lang="ja-JP" altLang="en-US" sz="1100">
                <a:solidFill>
                  <a:schemeClr val="bg1"/>
                </a:solidFill>
              </a:rPr>
              <a:t>入力対象外項目</a:t>
            </a:r>
          </a:p>
        </xdr:txBody>
      </xdr:sp>
      <xdr:sp macro="" textlink="">
        <xdr:nvSpPr>
          <xdr:cNvPr id="9" name="正方形/長方形 8">
            <a:extLst>
              <a:ext uri="{FF2B5EF4-FFF2-40B4-BE49-F238E27FC236}">
                <a16:creationId xmlns:a16="http://schemas.microsoft.com/office/drawing/2014/main" id="{D6D3B00E-5477-4117-BFD9-DC0D794288D8}"/>
              </a:ext>
            </a:extLst>
          </xdr:cNvPr>
          <xdr:cNvSpPr/>
        </xdr:nvSpPr>
        <xdr:spPr>
          <a:xfrm>
            <a:off x="9429751" y="685800"/>
            <a:ext cx="4032000" cy="432000"/>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0" name="テキスト ボックス 9">
            <a:extLst>
              <a:ext uri="{FF2B5EF4-FFF2-40B4-BE49-F238E27FC236}">
                <a16:creationId xmlns:a16="http://schemas.microsoft.com/office/drawing/2014/main" id="{E9191A7F-8926-0410-B3E5-0896F2ADFCDE}"/>
              </a:ext>
            </a:extLst>
          </xdr:cNvPr>
          <xdr:cNvSpPr txBox="1"/>
        </xdr:nvSpPr>
        <xdr:spPr>
          <a:xfrm>
            <a:off x="9477375" y="794224"/>
            <a:ext cx="540000" cy="2151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lIns="36000" tIns="0" rIns="36000" bIns="0" rtlCol="0" anchor="ctr"/>
          <a:lstStyle/>
          <a:p>
            <a:pPr algn="ctr"/>
            <a:r>
              <a:rPr kumimoji="1" lang="ja-JP" altLang="en-US" sz="1100">
                <a:solidFill>
                  <a:sysClr val="windowText" lastClr="000000"/>
                </a:solidFill>
              </a:rPr>
              <a:t>凡例：</a:t>
            </a:r>
          </a:p>
        </xdr:txBody>
      </xdr:sp>
    </xdr:grpSp>
    <xdr:clientData/>
  </xdr:twoCellAnchor>
  <xdr:twoCellAnchor>
    <xdr:from>
      <xdr:col>5</xdr:col>
      <xdr:colOff>304799</xdr:colOff>
      <xdr:row>6</xdr:row>
      <xdr:rowOff>38100</xdr:rowOff>
    </xdr:from>
    <xdr:to>
      <xdr:col>9</xdr:col>
      <xdr:colOff>276524</xdr:colOff>
      <xdr:row>8</xdr:row>
      <xdr:rowOff>57150</xdr:rowOff>
    </xdr:to>
    <xdr:sp macro="" textlink="">
      <xdr:nvSpPr>
        <xdr:cNvPr id="11" name="テキスト ボックス 10">
          <a:extLst>
            <a:ext uri="{FF2B5EF4-FFF2-40B4-BE49-F238E27FC236}">
              <a16:creationId xmlns:a16="http://schemas.microsoft.com/office/drawing/2014/main" id="{36C23E62-4BF3-4263-8ADB-433EA5F2A3C5}"/>
            </a:ext>
          </a:extLst>
        </xdr:cNvPr>
        <xdr:cNvSpPr txBox="1"/>
      </xdr:nvSpPr>
      <xdr:spPr>
        <a:xfrm>
          <a:off x="7219949" y="1266825"/>
          <a:ext cx="5220000" cy="4191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lIns="36000" tIns="0" rIns="36000" bIns="0" rtlCol="0" anchor="ctr"/>
        <a:lstStyle/>
        <a:p>
          <a:r>
            <a:rPr kumimoji="1" lang="ja-JP" altLang="en-US" sz="1100">
              <a:solidFill>
                <a:schemeClr val="accent1"/>
              </a:solidFill>
            </a:rPr>
            <a:t>①申請者情報 </a:t>
          </a:r>
          <a:r>
            <a:rPr kumimoji="1" lang="en-US" altLang="ja-JP" sz="1100">
              <a:solidFill>
                <a:schemeClr val="accent1"/>
              </a:solidFill>
            </a:rPr>
            <a:t>&gt; </a:t>
          </a:r>
          <a:r>
            <a:rPr kumimoji="1" lang="ja-JP" altLang="en-US" sz="1100">
              <a:solidFill>
                <a:schemeClr val="accent1"/>
              </a:solidFill>
            </a:rPr>
            <a:t>申請</a:t>
          </a:r>
          <a:r>
            <a:rPr lang="ja-JP" altLang="ja-JP" sz="1100">
              <a:solidFill>
                <a:schemeClr val="accent1"/>
              </a:solidFill>
              <a:effectLst/>
              <a:latin typeface="+mn-lt"/>
              <a:ea typeface="+mn-ea"/>
              <a:cs typeface="+mn-cs"/>
            </a:rPr>
            <a:t>時点で確定した決算がない</a:t>
          </a:r>
          <a:r>
            <a:rPr lang="ja-JP" altLang="en-US" sz="1100">
              <a:solidFill>
                <a:schemeClr val="accent1"/>
              </a:solidFill>
              <a:effectLst/>
              <a:latin typeface="+mn-lt"/>
              <a:ea typeface="+mn-ea"/>
              <a:cs typeface="+mn-cs"/>
            </a:rPr>
            <a:t>場合 で”該当する”を選択した場合、</a:t>
          </a:r>
          <a:endParaRPr lang="en-US" altLang="ja-JP" sz="1100">
            <a:solidFill>
              <a:schemeClr val="accent1"/>
            </a:solidFill>
            <a:effectLst/>
            <a:latin typeface="+mn-lt"/>
            <a:ea typeface="+mn-ea"/>
            <a:cs typeface="+mn-cs"/>
          </a:endParaRPr>
        </a:p>
        <a:p>
          <a:r>
            <a:rPr kumimoji="1" lang="ja-JP" altLang="en-US" sz="1100">
              <a:solidFill>
                <a:schemeClr val="accent1"/>
              </a:solidFill>
              <a:effectLst/>
              <a:latin typeface="+mn-lt"/>
              <a:ea typeface="+mn-ea"/>
              <a:cs typeface="+mn-cs"/>
            </a:rPr>
            <a:t>「補助事業完了日を含む事業年度」の翌事業年度が</a:t>
          </a:r>
          <a:r>
            <a:rPr kumimoji="1" lang="en-US" altLang="ja-JP" sz="1100">
              <a:solidFill>
                <a:schemeClr val="accent1"/>
              </a:solidFill>
              <a:effectLst/>
              <a:latin typeface="+mn-lt"/>
              <a:ea typeface="+mn-ea"/>
              <a:cs typeface="+mn-cs"/>
            </a:rPr>
            <a:t>"</a:t>
          </a:r>
          <a:r>
            <a:rPr kumimoji="1" lang="ja-JP" altLang="en-US" sz="1100">
              <a:solidFill>
                <a:schemeClr val="accent1"/>
              </a:solidFill>
              <a:effectLst/>
              <a:latin typeface="+mn-lt"/>
              <a:ea typeface="+mn-ea"/>
              <a:cs typeface="+mn-cs"/>
            </a:rPr>
            <a:t>基準年</a:t>
          </a:r>
          <a:r>
            <a:rPr kumimoji="1" lang="en-US" altLang="ja-JP" sz="1100">
              <a:solidFill>
                <a:schemeClr val="accent1"/>
              </a:solidFill>
              <a:effectLst/>
              <a:latin typeface="+mn-lt"/>
              <a:ea typeface="+mn-ea"/>
              <a:cs typeface="+mn-cs"/>
            </a:rPr>
            <a:t>"</a:t>
          </a:r>
          <a:r>
            <a:rPr kumimoji="1" lang="ja-JP" altLang="en-US" sz="1100">
              <a:solidFill>
                <a:schemeClr val="accent1"/>
              </a:solidFill>
              <a:effectLst/>
              <a:latin typeface="+mn-lt"/>
              <a:ea typeface="+mn-ea"/>
              <a:cs typeface="+mn-cs"/>
            </a:rPr>
            <a:t>として設定されます</a:t>
          </a:r>
          <a:endParaRPr kumimoji="1" lang="ja-JP" altLang="en-US" sz="1100">
            <a:solidFill>
              <a:schemeClr val="accent1"/>
            </a:solidFill>
          </a:endParaRPr>
        </a:p>
      </xdr:txBody>
    </xdr:sp>
    <xdr:clientData/>
  </xdr:twoCellAnchor>
  <xdr:twoCellAnchor>
    <xdr:from>
      <xdr:col>5</xdr:col>
      <xdr:colOff>706200</xdr:colOff>
      <xdr:row>8</xdr:row>
      <xdr:rowOff>114300</xdr:rowOff>
    </xdr:from>
    <xdr:to>
      <xdr:col>5</xdr:col>
      <xdr:colOff>2362200</xdr:colOff>
      <xdr:row>12</xdr:row>
      <xdr:rowOff>133350</xdr:rowOff>
    </xdr:to>
    <xdr:cxnSp macro="">
      <xdr:nvCxnSpPr>
        <xdr:cNvPr id="12" name="直線矢印コネクタ 11">
          <a:extLst>
            <a:ext uri="{FF2B5EF4-FFF2-40B4-BE49-F238E27FC236}">
              <a16:creationId xmlns:a16="http://schemas.microsoft.com/office/drawing/2014/main" id="{218B59C2-9D7C-42ED-9943-7DE01688B50D}"/>
            </a:ext>
          </a:extLst>
        </xdr:cNvPr>
        <xdr:cNvCxnSpPr/>
      </xdr:nvCxnSpPr>
      <xdr:spPr>
        <a:xfrm rot="10800000">
          <a:off x="7621350" y="1743075"/>
          <a:ext cx="1656000" cy="895350"/>
        </a:xfrm>
        <a:prstGeom prst="bentConnector3">
          <a:avLst>
            <a:gd name="adj1" fmla="val 100000"/>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33600</xdr:colOff>
      <xdr:row>8</xdr:row>
      <xdr:rowOff>114300</xdr:rowOff>
    </xdr:from>
    <xdr:to>
      <xdr:col>5</xdr:col>
      <xdr:colOff>609600</xdr:colOff>
      <xdr:row>11</xdr:row>
      <xdr:rowOff>124125</xdr:rowOff>
    </xdr:to>
    <xdr:cxnSp macro="">
      <xdr:nvCxnSpPr>
        <xdr:cNvPr id="13" name="直線矢印コネクタ 11">
          <a:extLst>
            <a:ext uri="{FF2B5EF4-FFF2-40B4-BE49-F238E27FC236}">
              <a16:creationId xmlns:a16="http://schemas.microsoft.com/office/drawing/2014/main" id="{74713AC4-E64D-4BC8-9700-42532FAC442B}"/>
            </a:ext>
          </a:extLst>
        </xdr:cNvPr>
        <xdr:cNvCxnSpPr/>
      </xdr:nvCxnSpPr>
      <xdr:spPr>
        <a:xfrm rot="10800000" flipH="1">
          <a:off x="6948750" y="1743075"/>
          <a:ext cx="576000" cy="648000"/>
        </a:xfrm>
        <a:prstGeom prst="bentConnector3">
          <a:avLst>
            <a:gd name="adj1" fmla="val 100000"/>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0</xdr:colOff>
      <xdr:row>2</xdr:row>
      <xdr:rowOff>243645</xdr:rowOff>
    </xdr:from>
    <xdr:to>
      <xdr:col>5</xdr:col>
      <xdr:colOff>1945851</xdr:colOff>
      <xdr:row>3</xdr:row>
      <xdr:rowOff>157086</xdr:rowOff>
    </xdr:to>
    <xdr:grpSp>
      <xdr:nvGrpSpPr>
        <xdr:cNvPr id="14" name="グループ化 13">
          <a:extLst>
            <a:ext uri="{FF2B5EF4-FFF2-40B4-BE49-F238E27FC236}">
              <a16:creationId xmlns:a16="http://schemas.microsoft.com/office/drawing/2014/main" id="{5EC0E864-603A-4604-A9DF-5831B0360644}"/>
            </a:ext>
          </a:extLst>
        </xdr:cNvPr>
        <xdr:cNvGrpSpPr/>
      </xdr:nvGrpSpPr>
      <xdr:grpSpPr>
        <a:xfrm>
          <a:off x="571500" y="518190"/>
          <a:ext cx="8288380" cy="204794"/>
          <a:chOff x="10186146" y="579822"/>
          <a:chExt cx="8288380" cy="216000"/>
        </a:xfrm>
      </xdr:grpSpPr>
      <xdr:sp macro="" textlink="">
        <xdr:nvSpPr>
          <xdr:cNvPr id="15" name="テキスト ボックス 14">
            <a:extLst>
              <a:ext uri="{FF2B5EF4-FFF2-40B4-BE49-F238E27FC236}">
                <a16:creationId xmlns:a16="http://schemas.microsoft.com/office/drawing/2014/main" id="{CF392462-D940-CBA4-E177-359567934E99}"/>
              </a:ext>
            </a:extLst>
          </xdr:cNvPr>
          <xdr:cNvSpPr txBox="1"/>
        </xdr:nvSpPr>
        <xdr:spPr>
          <a:xfrm>
            <a:off x="10186146" y="579822"/>
            <a:ext cx="720000" cy="216000"/>
          </a:xfrm>
          <a:prstGeom prst="rect">
            <a:avLst/>
          </a:prstGeom>
          <a:solidFill>
            <a:schemeClr val="accent4">
              <a:lumMod val="20000"/>
              <a:lumOff val="80000"/>
            </a:schemeClr>
          </a:solidFill>
          <a:ln w="9525" cmpd="sng">
            <a:solidFill>
              <a:sysClr val="windowText" lastClr="000000"/>
            </a:solidFill>
            <a:prstDash val="sysDot"/>
          </a:ln>
        </xdr:spPr>
        <xdr:style>
          <a:lnRef idx="0">
            <a:scrgbClr r="0" g="0" b="0"/>
          </a:lnRef>
          <a:fillRef idx="0">
            <a:scrgbClr r="0" g="0" b="0"/>
          </a:fillRef>
          <a:effectRef idx="0">
            <a:scrgbClr r="0" g="0" b="0"/>
          </a:effectRef>
          <a:fontRef idx="minor">
            <a:schemeClr val="dk1"/>
          </a:fontRef>
        </xdr:style>
        <xdr:txBody>
          <a:bodyPr vertOverflow="overflow" horzOverflow="overflow" wrap="none" lIns="36000" tIns="0" rIns="36000" bIns="0" rtlCol="0" anchor="ctr"/>
          <a:lstStyle/>
          <a:p>
            <a:pPr algn="ctr"/>
            <a:r>
              <a:rPr kumimoji="1" lang="ja-JP" altLang="en-US" sz="1100">
                <a:solidFill>
                  <a:sysClr val="windowText" lastClr="000000"/>
                </a:solidFill>
              </a:rPr>
              <a:t>入力項目</a:t>
            </a:r>
          </a:p>
        </xdr:txBody>
      </xdr:sp>
      <xdr:sp macro="" textlink="">
        <xdr:nvSpPr>
          <xdr:cNvPr id="16" name="テキスト ボックス 15">
            <a:extLst>
              <a:ext uri="{FF2B5EF4-FFF2-40B4-BE49-F238E27FC236}">
                <a16:creationId xmlns:a16="http://schemas.microsoft.com/office/drawing/2014/main" id="{BBC009B7-F152-4539-2961-BB68D44F05B9}"/>
              </a:ext>
            </a:extLst>
          </xdr:cNvPr>
          <xdr:cNvSpPr txBox="1"/>
        </xdr:nvSpPr>
        <xdr:spPr>
          <a:xfrm>
            <a:off x="10914526" y="580804"/>
            <a:ext cx="7560000" cy="2140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lIns="36000" tIns="0" rIns="36000" bIns="0" rtlCol="0" anchor="ctr"/>
          <a:lstStyle/>
          <a:p>
            <a:pPr algn="l"/>
            <a:r>
              <a:rPr kumimoji="1" lang="ja-JP" altLang="en-US" sz="1100" b="1">
                <a:solidFill>
                  <a:schemeClr val="accent1"/>
                </a:solidFill>
              </a:rPr>
              <a:t>を入力してください。要件を満たしていない項目が残存する場合、以下黒枠内にワーニングメッセージが表示されます。</a:t>
            </a:r>
          </a:p>
        </xdr:txBody>
      </xdr:sp>
    </xdr:grpSp>
    <xdr:clientData/>
  </xdr:twoCellAnchor>
</xdr:wsDr>
</file>

<file path=xl/drawings/drawing9.xml><?xml version="1.0" encoding="utf-8"?>
<xdr:wsDr xmlns:xdr="http://schemas.openxmlformats.org/drawingml/2006/spreadsheetDrawing" xmlns:a="http://schemas.openxmlformats.org/drawingml/2006/main">
  <xdr:twoCellAnchor>
    <xdr:from>
      <xdr:col>9</xdr:col>
      <xdr:colOff>22412</xdr:colOff>
      <xdr:row>8</xdr:row>
      <xdr:rowOff>100854</xdr:rowOff>
    </xdr:from>
    <xdr:to>
      <xdr:col>16</xdr:col>
      <xdr:colOff>11206</xdr:colOff>
      <xdr:row>9</xdr:row>
      <xdr:rowOff>151148</xdr:rowOff>
    </xdr:to>
    <xdr:grpSp>
      <xdr:nvGrpSpPr>
        <xdr:cNvPr id="2" name="グループ化 1">
          <a:extLst>
            <a:ext uri="{FF2B5EF4-FFF2-40B4-BE49-F238E27FC236}">
              <a16:creationId xmlns:a16="http://schemas.microsoft.com/office/drawing/2014/main" id="{CA277971-205F-4792-AD8C-E12CE31919D1}"/>
            </a:ext>
          </a:extLst>
        </xdr:cNvPr>
        <xdr:cNvGrpSpPr/>
      </xdr:nvGrpSpPr>
      <xdr:grpSpPr>
        <a:xfrm>
          <a:off x="12186398" y="1725707"/>
          <a:ext cx="6656294" cy="257603"/>
          <a:chOff x="12192000" y="1333501"/>
          <a:chExt cx="6656294" cy="252000"/>
        </a:xfrm>
      </xdr:grpSpPr>
      <xdr:cxnSp macro="">
        <xdr:nvCxnSpPr>
          <xdr:cNvPr id="3" name="直線矢印コネクタ 2">
            <a:extLst>
              <a:ext uri="{FF2B5EF4-FFF2-40B4-BE49-F238E27FC236}">
                <a16:creationId xmlns:a16="http://schemas.microsoft.com/office/drawing/2014/main" id="{52E233A7-6870-3475-A70A-6B8A1D8C351B}"/>
              </a:ext>
            </a:extLst>
          </xdr:cNvPr>
          <xdr:cNvCxnSpPr/>
        </xdr:nvCxnSpPr>
        <xdr:spPr>
          <a:xfrm>
            <a:off x="12192000" y="1459501"/>
            <a:ext cx="6656294" cy="0"/>
          </a:xfrm>
          <a:prstGeom prst="straightConnector1">
            <a:avLst/>
          </a:prstGeom>
          <a:ln>
            <a:headEnd type="triangle"/>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4" name="テキスト ボックス 3">
            <a:extLst>
              <a:ext uri="{FF2B5EF4-FFF2-40B4-BE49-F238E27FC236}">
                <a16:creationId xmlns:a16="http://schemas.microsoft.com/office/drawing/2014/main" id="{965A4416-8068-F965-EAA8-C45903FE427E}"/>
              </a:ext>
            </a:extLst>
          </xdr:cNvPr>
          <xdr:cNvSpPr txBox="1"/>
        </xdr:nvSpPr>
        <xdr:spPr>
          <a:xfrm>
            <a:off x="14026147" y="1333501"/>
            <a:ext cx="2988000" cy="252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lIns="36000" tIns="0" rIns="36000" bIns="0" rtlCol="0" anchor="ctr"/>
          <a:lstStyle/>
          <a:p>
            <a:r>
              <a:rPr kumimoji="1" lang="ja-JP" altLang="en-US" sz="1100">
                <a:solidFill>
                  <a:schemeClr val="accent1"/>
                </a:solidFill>
              </a:rPr>
              <a:t>補助事業の計画上の数値を入力してください。</a:t>
            </a:r>
          </a:p>
        </xdr:txBody>
      </xdr:sp>
    </xdr:grpSp>
    <xdr:clientData/>
  </xdr:twoCellAnchor>
  <xdr:twoCellAnchor>
    <xdr:from>
      <xdr:col>11</xdr:col>
      <xdr:colOff>710330</xdr:colOff>
      <xdr:row>6</xdr:row>
      <xdr:rowOff>30733</xdr:rowOff>
    </xdr:from>
    <xdr:to>
      <xdr:col>15</xdr:col>
      <xdr:colOff>930089</xdr:colOff>
      <xdr:row>8</xdr:row>
      <xdr:rowOff>57080</xdr:rowOff>
    </xdr:to>
    <xdr:grpSp>
      <xdr:nvGrpSpPr>
        <xdr:cNvPr id="5" name="グループ化 4">
          <a:extLst>
            <a:ext uri="{FF2B5EF4-FFF2-40B4-BE49-F238E27FC236}">
              <a16:creationId xmlns:a16="http://schemas.microsoft.com/office/drawing/2014/main" id="{5E74FEB2-6DAD-4871-BAFC-4F880986859D}"/>
            </a:ext>
          </a:extLst>
        </xdr:cNvPr>
        <xdr:cNvGrpSpPr/>
      </xdr:nvGrpSpPr>
      <xdr:grpSpPr>
        <a:xfrm>
          <a:off x="14779316" y="1240968"/>
          <a:ext cx="4029759" cy="440965"/>
          <a:chOff x="9429751" y="685800"/>
          <a:chExt cx="4032000" cy="432000"/>
        </a:xfrm>
      </xdr:grpSpPr>
      <xdr:sp macro="" textlink="">
        <xdr:nvSpPr>
          <xdr:cNvPr id="6" name="テキスト ボックス 5">
            <a:extLst>
              <a:ext uri="{FF2B5EF4-FFF2-40B4-BE49-F238E27FC236}">
                <a16:creationId xmlns:a16="http://schemas.microsoft.com/office/drawing/2014/main" id="{B9AC9A78-16D7-1F6F-C9BD-232FF3F1185B}"/>
              </a:ext>
            </a:extLst>
          </xdr:cNvPr>
          <xdr:cNvSpPr txBox="1"/>
        </xdr:nvSpPr>
        <xdr:spPr>
          <a:xfrm>
            <a:off x="10075945" y="775520"/>
            <a:ext cx="1080000" cy="252560"/>
          </a:xfrm>
          <a:prstGeom prst="rect">
            <a:avLst/>
          </a:prstGeom>
          <a:solidFill>
            <a:schemeClr val="accent4">
              <a:lumMod val="20000"/>
              <a:lumOff val="80000"/>
            </a:schemeClr>
          </a:solidFill>
          <a:ln w="9525" cmpd="sng">
            <a:solidFill>
              <a:sysClr val="windowText" lastClr="000000"/>
            </a:solidFill>
            <a:prstDash val="sysDot"/>
          </a:ln>
        </xdr:spPr>
        <xdr:style>
          <a:lnRef idx="0">
            <a:scrgbClr r="0" g="0" b="0"/>
          </a:lnRef>
          <a:fillRef idx="0">
            <a:scrgbClr r="0" g="0" b="0"/>
          </a:fillRef>
          <a:effectRef idx="0">
            <a:scrgbClr r="0" g="0" b="0"/>
          </a:effectRef>
          <a:fontRef idx="minor">
            <a:schemeClr val="dk1"/>
          </a:fontRef>
        </xdr:style>
        <xdr:txBody>
          <a:bodyPr vertOverflow="overflow" horzOverflow="overflow" wrap="none" lIns="36000" tIns="0" rIns="36000" bIns="0" rtlCol="0" anchor="ctr"/>
          <a:lstStyle/>
          <a:p>
            <a:pPr algn="ctr"/>
            <a:r>
              <a:rPr kumimoji="1" lang="ja-JP" altLang="en-US" sz="1100">
                <a:solidFill>
                  <a:sysClr val="windowText" lastClr="000000"/>
                </a:solidFill>
              </a:rPr>
              <a:t>入力項目</a:t>
            </a:r>
          </a:p>
        </xdr:txBody>
      </xdr:sp>
      <xdr:sp macro="" textlink="">
        <xdr:nvSpPr>
          <xdr:cNvPr id="7" name="テキスト ボックス 6">
            <a:extLst>
              <a:ext uri="{FF2B5EF4-FFF2-40B4-BE49-F238E27FC236}">
                <a16:creationId xmlns:a16="http://schemas.microsoft.com/office/drawing/2014/main" id="{354A8C2A-445E-0F75-6373-8E50D13F787D}"/>
              </a:ext>
            </a:extLst>
          </xdr:cNvPr>
          <xdr:cNvSpPr txBox="1"/>
        </xdr:nvSpPr>
        <xdr:spPr>
          <a:xfrm>
            <a:off x="11178515" y="775520"/>
            <a:ext cx="1080000" cy="252560"/>
          </a:xfrm>
          <a:prstGeom prst="rect">
            <a:avLst/>
          </a:prstGeom>
          <a:solidFill>
            <a:schemeClr val="bg1">
              <a:lumMod val="95000"/>
            </a:schemeClr>
          </a:solidFill>
          <a:ln w="9525" cmpd="sng">
            <a:solidFill>
              <a:sysClr val="windowText" lastClr="000000"/>
            </a:solidFill>
            <a:prstDash val="sysDot"/>
          </a:ln>
        </xdr:spPr>
        <xdr:style>
          <a:lnRef idx="0">
            <a:scrgbClr r="0" g="0" b="0"/>
          </a:lnRef>
          <a:fillRef idx="0">
            <a:scrgbClr r="0" g="0" b="0"/>
          </a:fillRef>
          <a:effectRef idx="0">
            <a:scrgbClr r="0" g="0" b="0"/>
          </a:effectRef>
          <a:fontRef idx="minor">
            <a:schemeClr val="dk1"/>
          </a:fontRef>
        </xdr:style>
        <xdr:txBody>
          <a:bodyPr vertOverflow="overflow" horzOverflow="overflow" wrap="none" lIns="36000" tIns="0" rIns="36000" bIns="0" rtlCol="0" anchor="ctr"/>
          <a:lstStyle/>
          <a:p>
            <a:pPr algn="ctr"/>
            <a:r>
              <a:rPr kumimoji="1" lang="ja-JP" altLang="en-US" sz="1100">
                <a:solidFill>
                  <a:sysClr val="windowText" lastClr="000000"/>
                </a:solidFill>
              </a:rPr>
              <a:t>自動入力項目</a:t>
            </a:r>
          </a:p>
        </xdr:txBody>
      </xdr:sp>
      <xdr:sp macro="" textlink="">
        <xdr:nvSpPr>
          <xdr:cNvPr id="8" name="テキスト ボックス 7">
            <a:extLst>
              <a:ext uri="{FF2B5EF4-FFF2-40B4-BE49-F238E27FC236}">
                <a16:creationId xmlns:a16="http://schemas.microsoft.com/office/drawing/2014/main" id="{394FEADF-7A23-ACA0-2AE7-8146BE34B448}"/>
              </a:ext>
            </a:extLst>
          </xdr:cNvPr>
          <xdr:cNvSpPr txBox="1"/>
        </xdr:nvSpPr>
        <xdr:spPr>
          <a:xfrm>
            <a:off x="12281086" y="775520"/>
            <a:ext cx="1080000" cy="252560"/>
          </a:xfrm>
          <a:prstGeom prst="rect">
            <a:avLst/>
          </a:prstGeom>
          <a:solidFill>
            <a:schemeClr val="tx1">
              <a:lumMod val="50000"/>
              <a:lumOff val="50000"/>
            </a:schemeClr>
          </a:solidFill>
          <a:ln w="9525" cmpd="sng">
            <a:solidFill>
              <a:sysClr val="windowText" lastClr="000000"/>
            </a:solidFill>
            <a:prstDash val="sysDot"/>
          </a:ln>
        </xdr:spPr>
        <xdr:style>
          <a:lnRef idx="0">
            <a:scrgbClr r="0" g="0" b="0"/>
          </a:lnRef>
          <a:fillRef idx="0">
            <a:scrgbClr r="0" g="0" b="0"/>
          </a:fillRef>
          <a:effectRef idx="0">
            <a:scrgbClr r="0" g="0" b="0"/>
          </a:effectRef>
          <a:fontRef idx="minor">
            <a:schemeClr val="dk1"/>
          </a:fontRef>
        </xdr:style>
        <xdr:txBody>
          <a:bodyPr vertOverflow="overflow" horzOverflow="overflow" wrap="none" lIns="36000" tIns="0" rIns="36000" bIns="0" rtlCol="0" anchor="ctr"/>
          <a:lstStyle/>
          <a:p>
            <a:pPr algn="ctr"/>
            <a:r>
              <a:rPr kumimoji="1" lang="ja-JP" altLang="en-US" sz="1100">
                <a:solidFill>
                  <a:schemeClr val="bg1"/>
                </a:solidFill>
              </a:rPr>
              <a:t>入力対象外項目</a:t>
            </a:r>
          </a:p>
        </xdr:txBody>
      </xdr:sp>
      <xdr:sp macro="" textlink="">
        <xdr:nvSpPr>
          <xdr:cNvPr id="9" name="正方形/長方形 8">
            <a:extLst>
              <a:ext uri="{FF2B5EF4-FFF2-40B4-BE49-F238E27FC236}">
                <a16:creationId xmlns:a16="http://schemas.microsoft.com/office/drawing/2014/main" id="{47064814-548B-F23D-B5B6-9799BAC97AB0}"/>
              </a:ext>
            </a:extLst>
          </xdr:cNvPr>
          <xdr:cNvSpPr/>
        </xdr:nvSpPr>
        <xdr:spPr>
          <a:xfrm>
            <a:off x="9429751" y="685800"/>
            <a:ext cx="4032000" cy="432000"/>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0" name="テキスト ボックス 9">
            <a:extLst>
              <a:ext uri="{FF2B5EF4-FFF2-40B4-BE49-F238E27FC236}">
                <a16:creationId xmlns:a16="http://schemas.microsoft.com/office/drawing/2014/main" id="{7975D7C2-9204-D86C-05DD-9DACD881148F}"/>
              </a:ext>
            </a:extLst>
          </xdr:cNvPr>
          <xdr:cNvSpPr txBox="1"/>
        </xdr:nvSpPr>
        <xdr:spPr>
          <a:xfrm>
            <a:off x="9477375" y="794224"/>
            <a:ext cx="540000" cy="2151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lIns="36000" tIns="0" rIns="36000" bIns="0" rtlCol="0" anchor="ctr"/>
          <a:lstStyle/>
          <a:p>
            <a:pPr algn="ctr"/>
            <a:r>
              <a:rPr kumimoji="1" lang="ja-JP" altLang="en-US" sz="1100">
                <a:solidFill>
                  <a:sysClr val="windowText" lastClr="000000"/>
                </a:solidFill>
              </a:rPr>
              <a:t>凡例：</a:t>
            </a:r>
          </a:p>
        </xdr:txBody>
      </xdr:sp>
    </xdr:grpSp>
    <xdr:clientData/>
  </xdr:twoCellAnchor>
  <xdr:twoCellAnchor>
    <xdr:from>
      <xdr:col>5</xdr:col>
      <xdr:colOff>304799</xdr:colOff>
      <xdr:row>6</xdr:row>
      <xdr:rowOff>38100</xdr:rowOff>
    </xdr:from>
    <xdr:to>
      <xdr:col>9</xdr:col>
      <xdr:colOff>276524</xdr:colOff>
      <xdr:row>8</xdr:row>
      <xdr:rowOff>57150</xdr:rowOff>
    </xdr:to>
    <xdr:sp macro="" textlink="">
      <xdr:nvSpPr>
        <xdr:cNvPr id="11" name="テキスト ボックス 10">
          <a:extLst>
            <a:ext uri="{FF2B5EF4-FFF2-40B4-BE49-F238E27FC236}">
              <a16:creationId xmlns:a16="http://schemas.microsoft.com/office/drawing/2014/main" id="{36A56CF1-3026-4174-BB19-77C217D7E39B}"/>
            </a:ext>
          </a:extLst>
        </xdr:cNvPr>
        <xdr:cNvSpPr txBox="1"/>
      </xdr:nvSpPr>
      <xdr:spPr>
        <a:xfrm>
          <a:off x="7219949" y="1266825"/>
          <a:ext cx="5220000" cy="4191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lIns="36000" tIns="0" rIns="36000" bIns="0" rtlCol="0" anchor="ctr"/>
        <a:lstStyle/>
        <a:p>
          <a:r>
            <a:rPr kumimoji="1" lang="ja-JP" altLang="en-US" sz="1100">
              <a:solidFill>
                <a:schemeClr val="accent1"/>
              </a:solidFill>
            </a:rPr>
            <a:t>①申請者情報 </a:t>
          </a:r>
          <a:r>
            <a:rPr kumimoji="1" lang="en-US" altLang="ja-JP" sz="1100">
              <a:solidFill>
                <a:schemeClr val="accent1"/>
              </a:solidFill>
            </a:rPr>
            <a:t>&gt; </a:t>
          </a:r>
          <a:r>
            <a:rPr kumimoji="1" lang="ja-JP" altLang="en-US" sz="1100">
              <a:solidFill>
                <a:schemeClr val="accent1"/>
              </a:solidFill>
            </a:rPr>
            <a:t>申請</a:t>
          </a:r>
          <a:r>
            <a:rPr lang="ja-JP" altLang="ja-JP" sz="1100">
              <a:solidFill>
                <a:schemeClr val="accent1"/>
              </a:solidFill>
              <a:effectLst/>
              <a:latin typeface="+mn-lt"/>
              <a:ea typeface="+mn-ea"/>
              <a:cs typeface="+mn-cs"/>
            </a:rPr>
            <a:t>時点で確定した決算がない</a:t>
          </a:r>
          <a:r>
            <a:rPr lang="ja-JP" altLang="en-US" sz="1100">
              <a:solidFill>
                <a:schemeClr val="accent1"/>
              </a:solidFill>
              <a:effectLst/>
              <a:latin typeface="+mn-lt"/>
              <a:ea typeface="+mn-ea"/>
              <a:cs typeface="+mn-cs"/>
            </a:rPr>
            <a:t>場合 で”該当する”を選択した場合、</a:t>
          </a:r>
          <a:endParaRPr lang="en-US" altLang="ja-JP" sz="1100">
            <a:solidFill>
              <a:schemeClr val="accent1"/>
            </a:solidFill>
            <a:effectLst/>
            <a:latin typeface="+mn-lt"/>
            <a:ea typeface="+mn-ea"/>
            <a:cs typeface="+mn-cs"/>
          </a:endParaRPr>
        </a:p>
        <a:p>
          <a:r>
            <a:rPr kumimoji="1" lang="ja-JP" altLang="en-US" sz="1100">
              <a:solidFill>
                <a:schemeClr val="accent1"/>
              </a:solidFill>
              <a:effectLst/>
              <a:latin typeface="+mn-lt"/>
              <a:ea typeface="+mn-ea"/>
              <a:cs typeface="+mn-cs"/>
            </a:rPr>
            <a:t>「補助事業完了日を含む事業年度」の翌事業年度が</a:t>
          </a:r>
          <a:r>
            <a:rPr kumimoji="1" lang="en-US" altLang="ja-JP" sz="1100">
              <a:solidFill>
                <a:schemeClr val="accent1"/>
              </a:solidFill>
              <a:effectLst/>
              <a:latin typeface="+mn-lt"/>
              <a:ea typeface="+mn-ea"/>
              <a:cs typeface="+mn-cs"/>
            </a:rPr>
            <a:t>"</a:t>
          </a:r>
          <a:r>
            <a:rPr kumimoji="1" lang="ja-JP" altLang="en-US" sz="1100">
              <a:solidFill>
                <a:schemeClr val="accent1"/>
              </a:solidFill>
              <a:effectLst/>
              <a:latin typeface="+mn-lt"/>
              <a:ea typeface="+mn-ea"/>
              <a:cs typeface="+mn-cs"/>
            </a:rPr>
            <a:t>基準年</a:t>
          </a:r>
          <a:r>
            <a:rPr kumimoji="1" lang="en-US" altLang="ja-JP" sz="1100">
              <a:solidFill>
                <a:schemeClr val="accent1"/>
              </a:solidFill>
              <a:effectLst/>
              <a:latin typeface="+mn-lt"/>
              <a:ea typeface="+mn-ea"/>
              <a:cs typeface="+mn-cs"/>
            </a:rPr>
            <a:t>"</a:t>
          </a:r>
          <a:r>
            <a:rPr kumimoji="1" lang="ja-JP" altLang="en-US" sz="1100">
              <a:solidFill>
                <a:schemeClr val="accent1"/>
              </a:solidFill>
              <a:effectLst/>
              <a:latin typeface="+mn-lt"/>
              <a:ea typeface="+mn-ea"/>
              <a:cs typeface="+mn-cs"/>
            </a:rPr>
            <a:t>として設定されます</a:t>
          </a:r>
          <a:endParaRPr kumimoji="1" lang="ja-JP" altLang="en-US" sz="1100">
            <a:solidFill>
              <a:schemeClr val="accent1"/>
            </a:solidFill>
          </a:endParaRPr>
        </a:p>
      </xdr:txBody>
    </xdr:sp>
    <xdr:clientData/>
  </xdr:twoCellAnchor>
  <xdr:twoCellAnchor>
    <xdr:from>
      <xdr:col>5</xdr:col>
      <xdr:colOff>706200</xdr:colOff>
      <xdr:row>8</xdr:row>
      <xdr:rowOff>114300</xdr:rowOff>
    </xdr:from>
    <xdr:to>
      <xdr:col>5</xdr:col>
      <xdr:colOff>2362200</xdr:colOff>
      <xdr:row>12</xdr:row>
      <xdr:rowOff>133350</xdr:rowOff>
    </xdr:to>
    <xdr:cxnSp macro="">
      <xdr:nvCxnSpPr>
        <xdr:cNvPr id="12" name="直線矢印コネクタ 11">
          <a:extLst>
            <a:ext uri="{FF2B5EF4-FFF2-40B4-BE49-F238E27FC236}">
              <a16:creationId xmlns:a16="http://schemas.microsoft.com/office/drawing/2014/main" id="{FE7ED3CD-8A7B-4130-B28D-8A73477661AE}"/>
            </a:ext>
          </a:extLst>
        </xdr:cNvPr>
        <xdr:cNvCxnSpPr/>
      </xdr:nvCxnSpPr>
      <xdr:spPr>
        <a:xfrm rot="10800000">
          <a:off x="7621350" y="1743075"/>
          <a:ext cx="1656000" cy="895350"/>
        </a:xfrm>
        <a:prstGeom prst="bentConnector3">
          <a:avLst>
            <a:gd name="adj1" fmla="val 100000"/>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33600</xdr:colOff>
      <xdr:row>8</xdr:row>
      <xdr:rowOff>114300</xdr:rowOff>
    </xdr:from>
    <xdr:to>
      <xdr:col>5</xdr:col>
      <xdr:colOff>609600</xdr:colOff>
      <xdr:row>11</xdr:row>
      <xdr:rowOff>124125</xdr:rowOff>
    </xdr:to>
    <xdr:cxnSp macro="">
      <xdr:nvCxnSpPr>
        <xdr:cNvPr id="13" name="直線矢印コネクタ 11">
          <a:extLst>
            <a:ext uri="{FF2B5EF4-FFF2-40B4-BE49-F238E27FC236}">
              <a16:creationId xmlns:a16="http://schemas.microsoft.com/office/drawing/2014/main" id="{C33316DB-6E0D-4F0A-9EF5-1ABAF6AF54BC}"/>
            </a:ext>
          </a:extLst>
        </xdr:cNvPr>
        <xdr:cNvCxnSpPr/>
      </xdr:nvCxnSpPr>
      <xdr:spPr>
        <a:xfrm rot="10800000" flipH="1">
          <a:off x="6948750" y="1743075"/>
          <a:ext cx="576000" cy="648000"/>
        </a:xfrm>
        <a:prstGeom prst="bentConnector3">
          <a:avLst>
            <a:gd name="adj1" fmla="val 100000"/>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0</xdr:colOff>
      <xdr:row>2</xdr:row>
      <xdr:rowOff>243645</xdr:rowOff>
    </xdr:from>
    <xdr:to>
      <xdr:col>5</xdr:col>
      <xdr:colOff>1945851</xdr:colOff>
      <xdr:row>3</xdr:row>
      <xdr:rowOff>157086</xdr:rowOff>
    </xdr:to>
    <xdr:grpSp>
      <xdr:nvGrpSpPr>
        <xdr:cNvPr id="14" name="グループ化 13">
          <a:extLst>
            <a:ext uri="{FF2B5EF4-FFF2-40B4-BE49-F238E27FC236}">
              <a16:creationId xmlns:a16="http://schemas.microsoft.com/office/drawing/2014/main" id="{74FAC3C3-AE3E-4AEC-9A99-FD256D1CE5DD}"/>
            </a:ext>
          </a:extLst>
        </xdr:cNvPr>
        <xdr:cNvGrpSpPr/>
      </xdr:nvGrpSpPr>
      <xdr:grpSpPr>
        <a:xfrm>
          <a:off x="571500" y="518190"/>
          <a:ext cx="8288380" cy="204794"/>
          <a:chOff x="10186146" y="579822"/>
          <a:chExt cx="8288380" cy="216000"/>
        </a:xfrm>
      </xdr:grpSpPr>
      <xdr:sp macro="" textlink="">
        <xdr:nvSpPr>
          <xdr:cNvPr id="15" name="テキスト ボックス 14">
            <a:extLst>
              <a:ext uri="{FF2B5EF4-FFF2-40B4-BE49-F238E27FC236}">
                <a16:creationId xmlns:a16="http://schemas.microsoft.com/office/drawing/2014/main" id="{A65879AF-F3C9-6D75-629D-A2383C181E9B}"/>
              </a:ext>
            </a:extLst>
          </xdr:cNvPr>
          <xdr:cNvSpPr txBox="1"/>
        </xdr:nvSpPr>
        <xdr:spPr>
          <a:xfrm>
            <a:off x="10186146" y="579822"/>
            <a:ext cx="720000" cy="216000"/>
          </a:xfrm>
          <a:prstGeom prst="rect">
            <a:avLst/>
          </a:prstGeom>
          <a:solidFill>
            <a:schemeClr val="accent4">
              <a:lumMod val="20000"/>
              <a:lumOff val="80000"/>
            </a:schemeClr>
          </a:solidFill>
          <a:ln w="9525" cmpd="sng">
            <a:solidFill>
              <a:sysClr val="windowText" lastClr="000000"/>
            </a:solidFill>
            <a:prstDash val="sysDot"/>
          </a:ln>
        </xdr:spPr>
        <xdr:style>
          <a:lnRef idx="0">
            <a:scrgbClr r="0" g="0" b="0"/>
          </a:lnRef>
          <a:fillRef idx="0">
            <a:scrgbClr r="0" g="0" b="0"/>
          </a:fillRef>
          <a:effectRef idx="0">
            <a:scrgbClr r="0" g="0" b="0"/>
          </a:effectRef>
          <a:fontRef idx="minor">
            <a:schemeClr val="dk1"/>
          </a:fontRef>
        </xdr:style>
        <xdr:txBody>
          <a:bodyPr vertOverflow="overflow" horzOverflow="overflow" wrap="none" lIns="36000" tIns="0" rIns="36000" bIns="0" rtlCol="0" anchor="ctr"/>
          <a:lstStyle/>
          <a:p>
            <a:pPr algn="ctr"/>
            <a:r>
              <a:rPr kumimoji="1" lang="ja-JP" altLang="en-US" sz="1100">
                <a:solidFill>
                  <a:sysClr val="windowText" lastClr="000000"/>
                </a:solidFill>
              </a:rPr>
              <a:t>入力項目</a:t>
            </a:r>
          </a:p>
        </xdr:txBody>
      </xdr:sp>
      <xdr:sp macro="" textlink="">
        <xdr:nvSpPr>
          <xdr:cNvPr id="16" name="テキスト ボックス 15">
            <a:extLst>
              <a:ext uri="{FF2B5EF4-FFF2-40B4-BE49-F238E27FC236}">
                <a16:creationId xmlns:a16="http://schemas.microsoft.com/office/drawing/2014/main" id="{45446064-A395-5DA3-9CAA-FC9362AB2D6E}"/>
              </a:ext>
            </a:extLst>
          </xdr:cNvPr>
          <xdr:cNvSpPr txBox="1"/>
        </xdr:nvSpPr>
        <xdr:spPr>
          <a:xfrm>
            <a:off x="10914526" y="580804"/>
            <a:ext cx="7560000" cy="2140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lIns="36000" tIns="0" rIns="36000" bIns="0" rtlCol="0" anchor="ctr"/>
          <a:lstStyle/>
          <a:p>
            <a:pPr algn="l"/>
            <a:r>
              <a:rPr kumimoji="1" lang="ja-JP" altLang="en-US" sz="1100" b="1">
                <a:solidFill>
                  <a:schemeClr val="accent1"/>
                </a:solidFill>
              </a:rPr>
              <a:t>を入力してください。要件を満たしていない項目が残存する場合、以下黒枠内にワーニングメッセージが表示されます。</a:t>
            </a:r>
          </a:p>
        </xdr:txBody>
      </xdr:sp>
    </xdr:grp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1CB3CAF7-BC4E-4C6A-9D18-927EBE1C443C}" name="テーブル1" displayName="テーブル1" ref="B2:D18" totalsRowShown="0" headerRowDxfId="96" headerRowBorderDxfId="95" tableBorderDxfId="94" totalsRowBorderDxfId="93">
  <autoFilter ref="B2:D18" xr:uid="{1CB3CAF7-BC4E-4C6A-9D18-927EBE1C443C}"/>
  <tableColumns count="3">
    <tableColumn id="1" xr3:uid="{55E2356C-4F3D-4CD4-999C-DA9B5067B883}" name="＃" dataDxfId="92"/>
    <tableColumn id="3" xr3:uid="{64E031BF-5529-437B-80CF-8EE76573B237}" name="記入者" dataDxfId="91"/>
    <tableColumn id="2" xr3:uid="{A694CBD3-E503-4503-A5E6-304CD0A0CB20}" name="気づき" dataDxfId="90"/>
  </tableColumns>
  <tableStyleInfo name="TableStyleMedium2" showFirstColumn="0" showLastColumn="0" showRowStripes="0"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8" Type="http://schemas.openxmlformats.org/officeDocument/2006/relationships/hyperlink" Target="https://www.soumu.go.jp/toukei_toukatsu/index/seido/sangyo/02toukatsu01_03000023.html" TargetMode="External"/><Relationship Id="rId13" Type="http://schemas.openxmlformats.org/officeDocument/2006/relationships/hyperlink" Target="https://www.e-stat.go.jp/surveyitems/items/248020026" TargetMode="External"/><Relationship Id="rId3" Type="http://schemas.openxmlformats.org/officeDocument/2006/relationships/hyperlink" Target="https://www.soumu.go.jp/toukei_toukatsu/index/seido/sangyo/02toukatsu01_03000023.html" TargetMode="External"/><Relationship Id="rId7" Type="http://schemas.openxmlformats.org/officeDocument/2006/relationships/hyperlink" Target="https://www.soumu.go.jp/toukei_toukatsu/index/seido/sangyo/02toukatsu01_03000023.html" TargetMode="External"/><Relationship Id="rId12" Type="http://schemas.openxmlformats.org/officeDocument/2006/relationships/hyperlink" Target="https://www.e-stat.go.jp/surveyitems/items/249020026" TargetMode="External"/><Relationship Id="rId2" Type="http://schemas.openxmlformats.org/officeDocument/2006/relationships/hyperlink" Target="https://www.biz-partnership.jp/" TargetMode="External"/><Relationship Id="rId16" Type="http://schemas.openxmlformats.org/officeDocument/2006/relationships/drawing" Target="../drawings/drawing8.xml"/><Relationship Id="rId1" Type="http://schemas.openxmlformats.org/officeDocument/2006/relationships/hyperlink" Target="https://www.meti.go.jp/policy/sme_chiiki/chiiki_kenin_kigyou/index.html" TargetMode="External"/><Relationship Id="rId6" Type="http://schemas.openxmlformats.org/officeDocument/2006/relationships/hyperlink" Target="https://www.soumu.go.jp/toukei_toukatsu/index/seido/sangyo/02toukatsu01_03000023.html" TargetMode="External"/><Relationship Id="rId11" Type="http://schemas.openxmlformats.org/officeDocument/2006/relationships/hyperlink" Target="https://www.e-stat.go.jp/surveyitems/items/386010198" TargetMode="External"/><Relationship Id="rId5" Type="http://schemas.openxmlformats.org/officeDocument/2006/relationships/hyperlink" Target="https://www.soumu.go.jp/toukei_toukatsu/index/seido/sangyo/02toukatsu01_03000023.html" TargetMode="External"/><Relationship Id="rId15" Type="http://schemas.openxmlformats.org/officeDocument/2006/relationships/printerSettings" Target="../printerSettings/printerSettings8.bin"/><Relationship Id="rId10" Type="http://schemas.openxmlformats.org/officeDocument/2006/relationships/hyperlink" Target="https://www.e-stat.go.jp/surveyitems/items/386010197" TargetMode="External"/><Relationship Id="rId4" Type="http://schemas.openxmlformats.org/officeDocument/2006/relationships/hyperlink" Target="https://www.soumu.go.jp/toukei_toukatsu/index/seido/sangyo/02toukatsu01_03000023.html" TargetMode="External"/><Relationship Id="rId9" Type="http://schemas.openxmlformats.org/officeDocument/2006/relationships/hyperlink" Target="https://www.soumu.go.jp/toukei_toukatsu/index/seido/sangyo/02toukatsu01_03000023.html" TargetMode="External"/><Relationship Id="rId14" Type="http://schemas.openxmlformats.org/officeDocument/2006/relationships/hyperlink" Target="https://www.e-stat.go.jp/surveyitems/items/386030248" TargetMode="External"/></Relationships>
</file>

<file path=xl/worksheets/_rels/sheet11.xml.rels><?xml version="1.0" encoding="UTF-8" standalone="yes"?>
<Relationships xmlns="http://schemas.openxmlformats.org/package/2006/relationships"><Relationship Id="rId8" Type="http://schemas.openxmlformats.org/officeDocument/2006/relationships/hyperlink" Target="https://www.soumu.go.jp/toukei_toukatsu/index/seido/sangyo/02toukatsu01_03000023.html" TargetMode="External"/><Relationship Id="rId13" Type="http://schemas.openxmlformats.org/officeDocument/2006/relationships/hyperlink" Target="https://www.e-stat.go.jp/surveyitems/items/248020026" TargetMode="External"/><Relationship Id="rId3" Type="http://schemas.openxmlformats.org/officeDocument/2006/relationships/hyperlink" Target="https://www.soumu.go.jp/toukei_toukatsu/index/seido/sangyo/02toukatsu01_03000023.html" TargetMode="External"/><Relationship Id="rId7" Type="http://schemas.openxmlformats.org/officeDocument/2006/relationships/hyperlink" Target="https://www.soumu.go.jp/toukei_toukatsu/index/seido/sangyo/02toukatsu01_03000023.html" TargetMode="External"/><Relationship Id="rId12" Type="http://schemas.openxmlformats.org/officeDocument/2006/relationships/hyperlink" Target="https://www.e-stat.go.jp/surveyitems/items/249020026" TargetMode="External"/><Relationship Id="rId2" Type="http://schemas.openxmlformats.org/officeDocument/2006/relationships/hyperlink" Target="https://www.biz-partnership.jp/" TargetMode="External"/><Relationship Id="rId16" Type="http://schemas.openxmlformats.org/officeDocument/2006/relationships/drawing" Target="../drawings/drawing9.xml"/><Relationship Id="rId1" Type="http://schemas.openxmlformats.org/officeDocument/2006/relationships/hyperlink" Target="https://www.meti.go.jp/policy/sme_chiiki/chiiki_kenin_kigyou/index.html" TargetMode="External"/><Relationship Id="rId6" Type="http://schemas.openxmlformats.org/officeDocument/2006/relationships/hyperlink" Target="https://www.soumu.go.jp/toukei_toukatsu/index/seido/sangyo/02toukatsu01_03000023.html" TargetMode="External"/><Relationship Id="rId11" Type="http://schemas.openxmlformats.org/officeDocument/2006/relationships/hyperlink" Target="https://www.e-stat.go.jp/surveyitems/items/386010198" TargetMode="External"/><Relationship Id="rId5" Type="http://schemas.openxmlformats.org/officeDocument/2006/relationships/hyperlink" Target="https://www.soumu.go.jp/toukei_toukatsu/index/seido/sangyo/02toukatsu01_03000023.html" TargetMode="External"/><Relationship Id="rId15" Type="http://schemas.openxmlformats.org/officeDocument/2006/relationships/printerSettings" Target="../printerSettings/printerSettings9.bin"/><Relationship Id="rId10" Type="http://schemas.openxmlformats.org/officeDocument/2006/relationships/hyperlink" Target="https://www.e-stat.go.jp/surveyitems/items/386010197" TargetMode="External"/><Relationship Id="rId4" Type="http://schemas.openxmlformats.org/officeDocument/2006/relationships/hyperlink" Target="https://www.soumu.go.jp/toukei_toukatsu/index/seido/sangyo/02toukatsu01_03000023.html" TargetMode="External"/><Relationship Id="rId9" Type="http://schemas.openxmlformats.org/officeDocument/2006/relationships/hyperlink" Target="https://www.soumu.go.jp/toukei_toukatsu/index/seido/sangyo/02toukatsu01_03000023.html" TargetMode="External"/><Relationship Id="rId14" Type="http://schemas.openxmlformats.org/officeDocument/2006/relationships/hyperlink" Target="https://www.e-stat.go.jp/surveyitems/items/386030248" TargetMode="External"/></Relationships>
</file>

<file path=xl/worksheets/_rels/sheet12.xml.rels><?xml version="1.0" encoding="UTF-8" standalone="yes"?>
<Relationships xmlns="http://schemas.openxmlformats.org/package/2006/relationships"><Relationship Id="rId8" Type="http://schemas.openxmlformats.org/officeDocument/2006/relationships/hyperlink" Target="https://www.soumu.go.jp/toukei_toukatsu/index/seido/sangyo/02toukatsu01_03000023.html" TargetMode="External"/><Relationship Id="rId13" Type="http://schemas.openxmlformats.org/officeDocument/2006/relationships/hyperlink" Target="https://www.e-stat.go.jp/surveyitems/items/248020026" TargetMode="External"/><Relationship Id="rId3" Type="http://schemas.openxmlformats.org/officeDocument/2006/relationships/hyperlink" Target="https://www.soumu.go.jp/toukei_toukatsu/index/seido/sangyo/02toukatsu01_03000023.html" TargetMode="External"/><Relationship Id="rId7" Type="http://schemas.openxmlformats.org/officeDocument/2006/relationships/hyperlink" Target="https://www.soumu.go.jp/toukei_toukatsu/index/seido/sangyo/02toukatsu01_03000023.html" TargetMode="External"/><Relationship Id="rId12" Type="http://schemas.openxmlformats.org/officeDocument/2006/relationships/hyperlink" Target="https://www.e-stat.go.jp/surveyitems/items/249020026" TargetMode="External"/><Relationship Id="rId2" Type="http://schemas.openxmlformats.org/officeDocument/2006/relationships/hyperlink" Target="https://www.biz-partnership.jp/" TargetMode="External"/><Relationship Id="rId16" Type="http://schemas.openxmlformats.org/officeDocument/2006/relationships/drawing" Target="../drawings/drawing10.xml"/><Relationship Id="rId1" Type="http://schemas.openxmlformats.org/officeDocument/2006/relationships/hyperlink" Target="https://www.meti.go.jp/policy/sme_chiiki/chiiki_kenin_kigyou/index.html" TargetMode="External"/><Relationship Id="rId6" Type="http://schemas.openxmlformats.org/officeDocument/2006/relationships/hyperlink" Target="https://www.soumu.go.jp/toukei_toukatsu/index/seido/sangyo/02toukatsu01_03000023.html" TargetMode="External"/><Relationship Id="rId11" Type="http://schemas.openxmlformats.org/officeDocument/2006/relationships/hyperlink" Target="https://www.e-stat.go.jp/surveyitems/items/386010198" TargetMode="External"/><Relationship Id="rId5" Type="http://schemas.openxmlformats.org/officeDocument/2006/relationships/hyperlink" Target="https://www.soumu.go.jp/toukei_toukatsu/index/seido/sangyo/02toukatsu01_03000023.html" TargetMode="External"/><Relationship Id="rId15" Type="http://schemas.openxmlformats.org/officeDocument/2006/relationships/printerSettings" Target="../printerSettings/printerSettings10.bin"/><Relationship Id="rId10" Type="http://schemas.openxmlformats.org/officeDocument/2006/relationships/hyperlink" Target="https://www.e-stat.go.jp/surveyitems/items/386010197" TargetMode="External"/><Relationship Id="rId4" Type="http://schemas.openxmlformats.org/officeDocument/2006/relationships/hyperlink" Target="https://www.soumu.go.jp/toukei_toukatsu/index/seido/sangyo/02toukatsu01_03000023.html" TargetMode="External"/><Relationship Id="rId9" Type="http://schemas.openxmlformats.org/officeDocument/2006/relationships/hyperlink" Target="https://www.soumu.go.jp/toukei_toukatsu/index/seido/sangyo/02toukatsu01_03000023.html" TargetMode="External"/><Relationship Id="rId14" Type="http://schemas.openxmlformats.org/officeDocument/2006/relationships/hyperlink" Target="https://www.e-stat.go.jp/surveyitems/items/386030248" TargetMode="External"/></Relationships>
</file>

<file path=xl/worksheets/_rels/sheet13.xml.rels><?xml version="1.0" encoding="UTF-8" standalone="yes"?>
<Relationships xmlns="http://schemas.openxmlformats.org/package/2006/relationships"><Relationship Id="rId8" Type="http://schemas.openxmlformats.org/officeDocument/2006/relationships/hyperlink" Target="https://www.soumu.go.jp/toukei_toukatsu/index/seido/sangyo/02toukatsu01_03000023.html" TargetMode="External"/><Relationship Id="rId13" Type="http://schemas.openxmlformats.org/officeDocument/2006/relationships/hyperlink" Target="https://www.e-stat.go.jp/surveyitems/items/248020026" TargetMode="External"/><Relationship Id="rId3" Type="http://schemas.openxmlformats.org/officeDocument/2006/relationships/hyperlink" Target="https://www.soumu.go.jp/toukei_toukatsu/index/seido/sangyo/02toukatsu01_03000023.html" TargetMode="External"/><Relationship Id="rId7" Type="http://schemas.openxmlformats.org/officeDocument/2006/relationships/hyperlink" Target="https://www.soumu.go.jp/toukei_toukatsu/index/seido/sangyo/02toukatsu01_03000023.html" TargetMode="External"/><Relationship Id="rId12" Type="http://schemas.openxmlformats.org/officeDocument/2006/relationships/hyperlink" Target="https://www.e-stat.go.jp/surveyitems/items/249020026" TargetMode="External"/><Relationship Id="rId2" Type="http://schemas.openxmlformats.org/officeDocument/2006/relationships/hyperlink" Target="https://www.biz-partnership.jp/" TargetMode="External"/><Relationship Id="rId16" Type="http://schemas.openxmlformats.org/officeDocument/2006/relationships/drawing" Target="../drawings/drawing11.xml"/><Relationship Id="rId1" Type="http://schemas.openxmlformats.org/officeDocument/2006/relationships/hyperlink" Target="https://www.meti.go.jp/policy/sme_chiiki/chiiki_kenin_kigyou/index.html" TargetMode="External"/><Relationship Id="rId6" Type="http://schemas.openxmlformats.org/officeDocument/2006/relationships/hyperlink" Target="https://www.soumu.go.jp/toukei_toukatsu/index/seido/sangyo/02toukatsu01_03000023.html" TargetMode="External"/><Relationship Id="rId11" Type="http://schemas.openxmlformats.org/officeDocument/2006/relationships/hyperlink" Target="https://www.e-stat.go.jp/surveyitems/items/386010198" TargetMode="External"/><Relationship Id="rId5" Type="http://schemas.openxmlformats.org/officeDocument/2006/relationships/hyperlink" Target="https://www.soumu.go.jp/toukei_toukatsu/index/seido/sangyo/02toukatsu01_03000023.html" TargetMode="External"/><Relationship Id="rId15" Type="http://schemas.openxmlformats.org/officeDocument/2006/relationships/printerSettings" Target="../printerSettings/printerSettings11.bin"/><Relationship Id="rId10" Type="http://schemas.openxmlformats.org/officeDocument/2006/relationships/hyperlink" Target="https://www.e-stat.go.jp/surveyitems/items/386010197" TargetMode="External"/><Relationship Id="rId4" Type="http://schemas.openxmlformats.org/officeDocument/2006/relationships/hyperlink" Target="https://www.soumu.go.jp/toukei_toukatsu/index/seido/sangyo/02toukatsu01_03000023.html" TargetMode="External"/><Relationship Id="rId9" Type="http://schemas.openxmlformats.org/officeDocument/2006/relationships/hyperlink" Target="https://www.soumu.go.jp/toukei_toukatsu/index/seido/sangyo/02toukatsu01_03000023.html" TargetMode="External"/><Relationship Id="rId14" Type="http://schemas.openxmlformats.org/officeDocument/2006/relationships/hyperlink" Target="https://www.e-stat.go.jp/surveyitems/items/386030248" TargetMode="External"/></Relationships>
</file>

<file path=xl/worksheets/_rels/sheet14.xml.rels><?xml version="1.0" encoding="UTF-8" standalone="yes"?>
<Relationships xmlns="http://schemas.openxmlformats.org/package/2006/relationships"><Relationship Id="rId8" Type="http://schemas.openxmlformats.org/officeDocument/2006/relationships/hyperlink" Target="https://www.soumu.go.jp/toukei_toukatsu/index/seido/sangyo/02toukatsu01_03000023.html" TargetMode="External"/><Relationship Id="rId13" Type="http://schemas.openxmlformats.org/officeDocument/2006/relationships/hyperlink" Target="https://www.e-stat.go.jp/surveyitems/items/248020026" TargetMode="External"/><Relationship Id="rId3" Type="http://schemas.openxmlformats.org/officeDocument/2006/relationships/hyperlink" Target="https://www.soumu.go.jp/toukei_toukatsu/index/seido/sangyo/02toukatsu01_03000023.html" TargetMode="External"/><Relationship Id="rId7" Type="http://schemas.openxmlformats.org/officeDocument/2006/relationships/hyperlink" Target="https://www.soumu.go.jp/toukei_toukatsu/index/seido/sangyo/02toukatsu01_03000023.html" TargetMode="External"/><Relationship Id="rId12" Type="http://schemas.openxmlformats.org/officeDocument/2006/relationships/hyperlink" Target="https://www.e-stat.go.jp/surveyitems/items/249020026" TargetMode="External"/><Relationship Id="rId2" Type="http://schemas.openxmlformats.org/officeDocument/2006/relationships/hyperlink" Target="https://www.biz-partnership.jp/" TargetMode="External"/><Relationship Id="rId16" Type="http://schemas.openxmlformats.org/officeDocument/2006/relationships/drawing" Target="../drawings/drawing12.xml"/><Relationship Id="rId1" Type="http://schemas.openxmlformats.org/officeDocument/2006/relationships/hyperlink" Target="https://www.meti.go.jp/policy/sme_chiiki/chiiki_kenin_kigyou/index.html" TargetMode="External"/><Relationship Id="rId6" Type="http://schemas.openxmlformats.org/officeDocument/2006/relationships/hyperlink" Target="https://www.soumu.go.jp/toukei_toukatsu/index/seido/sangyo/02toukatsu01_03000023.html" TargetMode="External"/><Relationship Id="rId11" Type="http://schemas.openxmlformats.org/officeDocument/2006/relationships/hyperlink" Target="https://www.e-stat.go.jp/surveyitems/items/386010198" TargetMode="External"/><Relationship Id="rId5" Type="http://schemas.openxmlformats.org/officeDocument/2006/relationships/hyperlink" Target="https://www.soumu.go.jp/toukei_toukatsu/index/seido/sangyo/02toukatsu01_03000023.html" TargetMode="External"/><Relationship Id="rId15" Type="http://schemas.openxmlformats.org/officeDocument/2006/relationships/printerSettings" Target="../printerSettings/printerSettings12.bin"/><Relationship Id="rId10" Type="http://schemas.openxmlformats.org/officeDocument/2006/relationships/hyperlink" Target="https://www.e-stat.go.jp/surveyitems/items/386010197" TargetMode="External"/><Relationship Id="rId4" Type="http://schemas.openxmlformats.org/officeDocument/2006/relationships/hyperlink" Target="https://www.soumu.go.jp/toukei_toukatsu/index/seido/sangyo/02toukatsu01_03000023.html" TargetMode="External"/><Relationship Id="rId9" Type="http://schemas.openxmlformats.org/officeDocument/2006/relationships/hyperlink" Target="https://www.soumu.go.jp/toukei_toukatsu/index/seido/sangyo/02toukatsu01_03000023.html" TargetMode="External"/><Relationship Id="rId14" Type="http://schemas.openxmlformats.org/officeDocument/2006/relationships/hyperlink" Target="https://www.e-stat.go.jp/surveyitems/items/386030248" TargetMode="External"/></Relationships>
</file>

<file path=xl/worksheets/_rels/sheet15.xml.rels><?xml version="1.0" encoding="UTF-8" standalone="yes"?>
<Relationships xmlns="http://schemas.openxmlformats.org/package/2006/relationships"><Relationship Id="rId8" Type="http://schemas.openxmlformats.org/officeDocument/2006/relationships/hyperlink" Target="https://www.soumu.go.jp/toukei_toukatsu/index/seido/sangyo/02toukatsu01_03000023.html" TargetMode="External"/><Relationship Id="rId13" Type="http://schemas.openxmlformats.org/officeDocument/2006/relationships/hyperlink" Target="https://www.e-stat.go.jp/surveyitems/items/248020026" TargetMode="External"/><Relationship Id="rId3" Type="http://schemas.openxmlformats.org/officeDocument/2006/relationships/hyperlink" Target="https://www.soumu.go.jp/toukei_toukatsu/index/seido/sangyo/02toukatsu01_03000023.html" TargetMode="External"/><Relationship Id="rId7" Type="http://schemas.openxmlformats.org/officeDocument/2006/relationships/hyperlink" Target="https://www.soumu.go.jp/toukei_toukatsu/index/seido/sangyo/02toukatsu01_03000023.html" TargetMode="External"/><Relationship Id="rId12" Type="http://schemas.openxmlformats.org/officeDocument/2006/relationships/hyperlink" Target="https://www.e-stat.go.jp/surveyitems/items/249020026" TargetMode="External"/><Relationship Id="rId2" Type="http://schemas.openxmlformats.org/officeDocument/2006/relationships/hyperlink" Target="https://www.biz-partnership.jp/" TargetMode="External"/><Relationship Id="rId16" Type="http://schemas.openxmlformats.org/officeDocument/2006/relationships/drawing" Target="../drawings/drawing13.xml"/><Relationship Id="rId1" Type="http://schemas.openxmlformats.org/officeDocument/2006/relationships/hyperlink" Target="https://www.meti.go.jp/policy/sme_chiiki/chiiki_kenin_kigyou/index.html" TargetMode="External"/><Relationship Id="rId6" Type="http://schemas.openxmlformats.org/officeDocument/2006/relationships/hyperlink" Target="https://www.soumu.go.jp/toukei_toukatsu/index/seido/sangyo/02toukatsu01_03000023.html" TargetMode="External"/><Relationship Id="rId11" Type="http://schemas.openxmlformats.org/officeDocument/2006/relationships/hyperlink" Target="https://www.e-stat.go.jp/surveyitems/items/386010198" TargetMode="External"/><Relationship Id="rId5" Type="http://schemas.openxmlformats.org/officeDocument/2006/relationships/hyperlink" Target="https://www.soumu.go.jp/toukei_toukatsu/index/seido/sangyo/02toukatsu01_03000023.html" TargetMode="External"/><Relationship Id="rId15" Type="http://schemas.openxmlformats.org/officeDocument/2006/relationships/printerSettings" Target="../printerSettings/printerSettings13.bin"/><Relationship Id="rId10" Type="http://schemas.openxmlformats.org/officeDocument/2006/relationships/hyperlink" Target="https://www.e-stat.go.jp/surveyitems/items/386010197" TargetMode="External"/><Relationship Id="rId4" Type="http://schemas.openxmlformats.org/officeDocument/2006/relationships/hyperlink" Target="https://www.soumu.go.jp/toukei_toukatsu/index/seido/sangyo/02toukatsu01_03000023.html" TargetMode="External"/><Relationship Id="rId9" Type="http://schemas.openxmlformats.org/officeDocument/2006/relationships/hyperlink" Target="https://www.soumu.go.jp/toukei_toukatsu/index/seido/sangyo/02toukatsu01_03000023.html" TargetMode="External"/><Relationship Id="rId14" Type="http://schemas.openxmlformats.org/officeDocument/2006/relationships/hyperlink" Target="https://www.e-stat.go.jp/surveyitems/items/386030248" TargetMode="Externa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3.xml.rels><?xml version="1.0" encoding="UTF-8" standalone="yes"?>
<Relationships xmlns="http://schemas.openxmlformats.org/package/2006/relationships"><Relationship Id="rId8" Type="http://schemas.openxmlformats.org/officeDocument/2006/relationships/hyperlink" Target="https://www.soumu.go.jp/toukei_toukatsu/index/seido/sangyo/02toukatsu01_03000023.html" TargetMode="External"/><Relationship Id="rId13" Type="http://schemas.openxmlformats.org/officeDocument/2006/relationships/hyperlink" Target="https://www.e-stat.go.jp/surveyitems/items/248020026" TargetMode="External"/><Relationship Id="rId3" Type="http://schemas.openxmlformats.org/officeDocument/2006/relationships/hyperlink" Target="https://www.soumu.go.jp/toukei_toukatsu/index/seido/sangyo/02toukatsu01_03000023.html" TargetMode="External"/><Relationship Id="rId7" Type="http://schemas.openxmlformats.org/officeDocument/2006/relationships/hyperlink" Target="https://www.soumu.go.jp/toukei_toukatsu/index/seido/sangyo/02toukatsu01_03000023.html" TargetMode="External"/><Relationship Id="rId12" Type="http://schemas.openxmlformats.org/officeDocument/2006/relationships/hyperlink" Target="https://www.e-stat.go.jp/surveyitems/items/249020026" TargetMode="External"/><Relationship Id="rId2" Type="http://schemas.openxmlformats.org/officeDocument/2006/relationships/hyperlink" Target="https://www.biz-partnership.jp/" TargetMode="External"/><Relationship Id="rId16" Type="http://schemas.openxmlformats.org/officeDocument/2006/relationships/drawing" Target="../drawings/drawing2.xml"/><Relationship Id="rId1" Type="http://schemas.openxmlformats.org/officeDocument/2006/relationships/hyperlink" Target="https://www.meti.go.jp/policy/sme_chiiki/chiiki_kenin_kigyou/index.html" TargetMode="External"/><Relationship Id="rId6" Type="http://schemas.openxmlformats.org/officeDocument/2006/relationships/hyperlink" Target="https://www.soumu.go.jp/toukei_toukatsu/index/seido/sangyo/02toukatsu01_03000023.html" TargetMode="External"/><Relationship Id="rId11" Type="http://schemas.openxmlformats.org/officeDocument/2006/relationships/hyperlink" Target="https://www.e-stat.go.jp/surveyitems/items/386010198" TargetMode="External"/><Relationship Id="rId5" Type="http://schemas.openxmlformats.org/officeDocument/2006/relationships/hyperlink" Target="https://www.soumu.go.jp/toukei_toukatsu/index/seido/sangyo/02toukatsu01_03000023.html" TargetMode="External"/><Relationship Id="rId15" Type="http://schemas.openxmlformats.org/officeDocument/2006/relationships/printerSettings" Target="../printerSettings/printerSettings2.bin"/><Relationship Id="rId10" Type="http://schemas.openxmlformats.org/officeDocument/2006/relationships/hyperlink" Target="https://www.e-stat.go.jp/surveyitems/items/386010197" TargetMode="External"/><Relationship Id="rId4" Type="http://schemas.openxmlformats.org/officeDocument/2006/relationships/hyperlink" Target="https://www.soumu.go.jp/toukei_toukatsu/index/seido/sangyo/02toukatsu01_03000023.html" TargetMode="External"/><Relationship Id="rId9" Type="http://schemas.openxmlformats.org/officeDocument/2006/relationships/hyperlink" Target="https://www.soumu.go.jp/toukei_toukatsu/index/seido/sangyo/02toukatsu01_03000023.html" TargetMode="External"/><Relationship Id="rId14" Type="http://schemas.openxmlformats.org/officeDocument/2006/relationships/hyperlink" Target="https://www.e-stat.go.jp/surveyitems/items/386030248"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8" Type="http://schemas.openxmlformats.org/officeDocument/2006/relationships/hyperlink" Target="https://www.soumu.go.jp/toukei_toukatsu/index/seido/sangyo/02toukatsu01_03000023.html" TargetMode="External"/><Relationship Id="rId13" Type="http://schemas.openxmlformats.org/officeDocument/2006/relationships/hyperlink" Target="https://www.e-stat.go.jp/surveyitems/items/248020026" TargetMode="External"/><Relationship Id="rId3" Type="http://schemas.openxmlformats.org/officeDocument/2006/relationships/hyperlink" Target="https://www.soumu.go.jp/toukei_toukatsu/index/seido/sangyo/02toukatsu01_03000023.html" TargetMode="External"/><Relationship Id="rId7" Type="http://schemas.openxmlformats.org/officeDocument/2006/relationships/hyperlink" Target="https://www.soumu.go.jp/toukei_toukatsu/index/seido/sangyo/02toukatsu01_03000023.html" TargetMode="External"/><Relationship Id="rId12" Type="http://schemas.openxmlformats.org/officeDocument/2006/relationships/hyperlink" Target="https://www.e-stat.go.jp/surveyitems/items/249020026" TargetMode="External"/><Relationship Id="rId2" Type="http://schemas.openxmlformats.org/officeDocument/2006/relationships/hyperlink" Target="https://www.biz-partnership.jp/" TargetMode="External"/><Relationship Id="rId16" Type="http://schemas.openxmlformats.org/officeDocument/2006/relationships/drawing" Target="../drawings/drawing5.xml"/><Relationship Id="rId1" Type="http://schemas.openxmlformats.org/officeDocument/2006/relationships/hyperlink" Target="https://www.meti.go.jp/policy/sme_chiiki/chiiki_kenin_kigyou/index.html" TargetMode="External"/><Relationship Id="rId6" Type="http://schemas.openxmlformats.org/officeDocument/2006/relationships/hyperlink" Target="https://www.soumu.go.jp/toukei_toukatsu/index/seido/sangyo/02toukatsu01_03000023.html" TargetMode="External"/><Relationship Id="rId11" Type="http://schemas.openxmlformats.org/officeDocument/2006/relationships/hyperlink" Target="https://www.e-stat.go.jp/surveyitems/items/386010198" TargetMode="External"/><Relationship Id="rId5" Type="http://schemas.openxmlformats.org/officeDocument/2006/relationships/hyperlink" Target="https://www.soumu.go.jp/toukei_toukatsu/index/seido/sangyo/02toukatsu01_03000023.html" TargetMode="External"/><Relationship Id="rId15" Type="http://schemas.openxmlformats.org/officeDocument/2006/relationships/printerSettings" Target="../printerSettings/printerSettings5.bin"/><Relationship Id="rId10" Type="http://schemas.openxmlformats.org/officeDocument/2006/relationships/hyperlink" Target="https://www.e-stat.go.jp/surveyitems/items/386010197" TargetMode="External"/><Relationship Id="rId4" Type="http://schemas.openxmlformats.org/officeDocument/2006/relationships/hyperlink" Target="https://www.soumu.go.jp/toukei_toukatsu/index/seido/sangyo/02toukatsu01_03000023.html" TargetMode="External"/><Relationship Id="rId9" Type="http://schemas.openxmlformats.org/officeDocument/2006/relationships/hyperlink" Target="https://www.soumu.go.jp/toukei_toukatsu/index/seido/sangyo/02toukatsu01_03000023.html" TargetMode="External"/><Relationship Id="rId14" Type="http://schemas.openxmlformats.org/officeDocument/2006/relationships/hyperlink" Target="https://www.e-stat.go.jp/surveyitems/items/386030248" TargetMode="External"/></Relationships>
</file>

<file path=xl/worksheets/_rels/sheet8.xml.rels><?xml version="1.0" encoding="UTF-8" standalone="yes"?>
<Relationships xmlns="http://schemas.openxmlformats.org/package/2006/relationships"><Relationship Id="rId8" Type="http://schemas.openxmlformats.org/officeDocument/2006/relationships/hyperlink" Target="https://www.soumu.go.jp/toukei_toukatsu/index/seido/sangyo/02toukatsu01_03000023.html" TargetMode="External"/><Relationship Id="rId13" Type="http://schemas.openxmlformats.org/officeDocument/2006/relationships/hyperlink" Target="https://www.e-stat.go.jp/surveyitems/items/248020026" TargetMode="External"/><Relationship Id="rId3" Type="http://schemas.openxmlformats.org/officeDocument/2006/relationships/hyperlink" Target="https://www.soumu.go.jp/toukei_toukatsu/index/seido/sangyo/02toukatsu01_03000023.html" TargetMode="External"/><Relationship Id="rId7" Type="http://schemas.openxmlformats.org/officeDocument/2006/relationships/hyperlink" Target="https://www.soumu.go.jp/toukei_toukatsu/index/seido/sangyo/02toukatsu01_03000023.html" TargetMode="External"/><Relationship Id="rId12" Type="http://schemas.openxmlformats.org/officeDocument/2006/relationships/hyperlink" Target="https://www.e-stat.go.jp/surveyitems/items/249020026" TargetMode="External"/><Relationship Id="rId2" Type="http://schemas.openxmlformats.org/officeDocument/2006/relationships/hyperlink" Target="https://www.biz-partnership.jp/" TargetMode="External"/><Relationship Id="rId16" Type="http://schemas.openxmlformats.org/officeDocument/2006/relationships/drawing" Target="../drawings/drawing6.xml"/><Relationship Id="rId1" Type="http://schemas.openxmlformats.org/officeDocument/2006/relationships/hyperlink" Target="https://www.meti.go.jp/policy/sme_chiiki/chiiki_kenin_kigyou/index.html" TargetMode="External"/><Relationship Id="rId6" Type="http://schemas.openxmlformats.org/officeDocument/2006/relationships/hyperlink" Target="https://www.soumu.go.jp/toukei_toukatsu/index/seido/sangyo/02toukatsu01_03000023.html" TargetMode="External"/><Relationship Id="rId11" Type="http://schemas.openxmlformats.org/officeDocument/2006/relationships/hyperlink" Target="https://www.e-stat.go.jp/surveyitems/items/386010198" TargetMode="External"/><Relationship Id="rId5" Type="http://schemas.openxmlformats.org/officeDocument/2006/relationships/hyperlink" Target="https://www.soumu.go.jp/toukei_toukatsu/index/seido/sangyo/02toukatsu01_03000023.html" TargetMode="External"/><Relationship Id="rId15" Type="http://schemas.openxmlformats.org/officeDocument/2006/relationships/printerSettings" Target="../printerSettings/printerSettings6.bin"/><Relationship Id="rId10" Type="http://schemas.openxmlformats.org/officeDocument/2006/relationships/hyperlink" Target="https://www.e-stat.go.jp/surveyitems/items/386010197" TargetMode="External"/><Relationship Id="rId4" Type="http://schemas.openxmlformats.org/officeDocument/2006/relationships/hyperlink" Target="https://www.soumu.go.jp/toukei_toukatsu/index/seido/sangyo/02toukatsu01_03000023.html" TargetMode="External"/><Relationship Id="rId9" Type="http://schemas.openxmlformats.org/officeDocument/2006/relationships/hyperlink" Target="https://www.soumu.go.jp/toukei_toukatsu/index/seido/sangyo/02toukatsu01_03000023.html" TargetMode="External"/><Relationship Id="rId14" Type="http://schemas.openxmlformats.org/officeDocument/2006/relationships/hyperlink" Target="https://www.e-stat.go.jp/surveyitems/items/386030248" TargetMode="External"/></Relationships>
</file>

<file path=xl/worksheets/_rels/sheet9.xml.rels><?xml version="1.0" encoding="UTF-8" standalone="yes"?>
<Relationships xmlns="http://schemas.openxmlformats.org/package/2006/relationships"><Relationship Id="rId8" Type="http://schemas.openxmlformats.org/officeDocument/2006/relationships/hyperlink" Target="https://www.soumu.go.jp/toukei_toukatsu/index/seido/sangyo/02toukatsu01_03000023.html" TargetMode="External"/><Relationship Id="rId13" Type="http://schemas.openxmlformats.org/officeDocument/2006/relationships/hyperlink" Target="https://www.e-stat.go.jp/surveyitems/items/248020026" TargetMode="External"/><Relationship Id="rId3" Type="http://schemas.openxmlformats.org/officeDocument/2006/relationships/hyperlink" Target="https://www.soumu.go.jp/toukei_toukatsu/index/seido/sangyo/02toukatsu01_03000023.html" TargetMode="External"/><Relationship Id="rId7" Type="http://schemas.openxmlformats.org/officeDocument/2006/relationships/hyperlink" Target="https://www.soumu.go.jp/toukei_toukatsu/index/seido/sangyo/02toukatsu01_03000023.html" TargetMode="External"/><Relationship Id="rId12" Type="http://schemas.openxmlformats.org/officeDocument/2006/relationships/hyperlink" Target="https://www.e-stat.go.jp/surveyitems/items/249020026" TargetMode="External"/><Relationship Id="rId2" Type="http://schemas.openxmlformats.org/officeDocument/2006/relationships/hyperlink" Target="https://www.biz-partnership.jp/" TargetMode="External"/><Relationship Id="rId16" Type="http://schemas.openxmlformats.org/officeDocument/2006/relationships/drawing" Target="../drawings/drawing7.xml"/><Relationship Id="rId1" Type="http://schemas.openxmlformats.org/officeDocument/2006/relationships/hyperlink" Target="https://www.meti.go.jp/policy/sme_chiiki/chiiki_kenin_kigyou/index.html" TargetMode="External"/><Relationship Id="rId6" Type="http://schemas.openxmlformats.org/officeDocument/2006/relationships/hyperlink" Target="https://www.soumu.go.jp/toukei_toukatsu/index/seido/sangyo/02toukatsu01_03000023.html" TargetMode="External"/><Relationship Id="rId11" Type="http://schemas.openxmlformats.org/officeDocument/2006/relationships/hyperlink" Target="https://www.e-stat.go.jp/surveyitems/items/386010198" TargetMode="External"/><Relationship Id="rId5" Type="http://schemas.openxmlformats.org/officeDocument/2006/relationships/hyperlink" Target="https://www.soumu.go.jp/toukei_toukatsu/index/seido/sangyo/02toukatsu01_03000023.html" TargetMode="External"/><Relationship Id="rId15" Type="http://schemas.openxmlformats.org/officeDocument/2006/relationships/printerSettings" Target="../printerSettings/printerSettings7.bin"/><Relationship Id="rId10" Type="http://schemas.openxmlformats.org/officeDocument/2006/relationships/hyperlink" Target="https://www.e-stat.go.jp/surveyitems/items/386010197" TargetMode="External"/><Relationship Id="rId4" Type="http://schemas.openxmlformats.org/officeDocument/2006/relationships/hyperlink" Target="https://www.soumu.go.jp/toukei_toukatsu/index/seido/sangyo/02toukatsu01_03000023.html" TargetMode="External"/><Relationship Id="rId9" Type="http://schemas.openxmlformats.org/officeDocument/2006/relationships/hyperlink" Target="https://www.soumu.go.jp/toukei_toukatsu/index/seido/sangyo/02toukatsu01_03000023.html" TargetMode="External"/><Relationship Id="rId14" Type="http://schemas.openxmlformats.org/officeDocument/2006/relationships/hyperlink" Target="https://www.e-stat.go.jp/surveyitems/items/386030248"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6280FA-96AB-45B7-BF91-1D52779A2379}">
  <sheetPr>
    <pageSetUpPr fitToPage="1"/>
  </sheetPr>
  <dimension ref="A1:L18"/>
  <sheetViews>
    <sheetView showGridLines="0" zoomScale="85" zoomScaleNormal="85" workbookViewId="0"/>
  </sheetViews>
  <sheetFormatPr defaultColWidth="9" defaultRowHeight="17.649999999999999" x14ac:dyDescent="0.7"/>
  <cols>
    <col min="1" max="4" width="3.125" customWidth="1"/>
  </cols>
  <sheetData>
    <row r="1" spans="1:12" s="1" customFormat="1" ht="14.45" customHeight="1" x14ac:dyDescent="0.7">
      <c r="A1" s="149" t="s">
        <v>0</v>
      </c>
      <c r="D1" s="3"/>
      <c r="L1" s="1" t="s">
        <v>1</v>
      </c>
    </row>
    <row r="2" spans="1:12" s="1" customFormat="1" ht="7.5" customHeight="1" x14ac:dyDescent="0.7">
      <c r="A2" s="71"/>
      <c r="D2" s="3"/>
    </row>
    <row r="3" spans="1:12" s="1" customFormat="1" ht="22.9" x14ac:dyDescent="0.7">
      <c r="B3" s="109" t="s">
        <v>2</v>
      </c>
      <c r="D3" s="3"/>
    </row>
    <row r="4" spans="1:12" x14ac:dyDescent="0.7">
      <c r="C4" s="8" t="s">
        <v>3</v>
      </c>
    </row>
    <row r="5" spans="1:12" x14ac:dyDescent="0.7">
      <c r="D5" t="s">
        <v>4</v>
      </c>
    </row>
    <row r="6" spans="1:12" x14ac:dyDescent="0.7">
      <c r="D6" t="s">
        <v>5</v>
      </c>
    </row>
    <row r="8" spans="1:12" x14ac:dyDescent="0.7">
      <c r="C8" s="8" t="s">
        <v>6</v>
      </c>
    </row>
    <row r="9" spans="1:12" x14ac:dyDescent="0.7">
      <c r="D9" s="8" t="s">
        <v>7</v>
      </c>
    </row>
    <row r="10" spans="1:12" x14ac:dyDescent="0.7">
      <c r="D10" t="s">
        <v>8</v>
      </c>
    </row>
    <row r="11" spans="1:12" x14ac:dyDescent="0.7">
      <c r="D11" t="s">
        <v>5</v>
      </c>
    </row>
    <row r="12" spans="1:12" x14ac:dyDescent="0.7">
      <c r="D12" t="s">
        <v>9</v>
      </c>
    </row>
    <row r="13" spans="1:12" x14ac:dyDescent="0.7">
      <c r="E13" t="s">
        <v>10</v>
      </c>
    </row>
    <row r="14" spans="1:12" x14ac:dyDescent="0.7">
      <c r="E14" t="s">
        <v>11</v>
      </c>
    </row>
    <row r="16" spans="1:12" x14ac:dyDescent="0.7">
      <c r="D16" s="8" t="s">
        <v>12</v>
      </c>
    </row>
    <row r="17" spans="4:4" x14ac:dyDescent="0.7">
      <c r="D17" t="s">
        <v>13</v>
      </c>
    </row>
    <row r="18" spans="4:4" x14ac:dyDescent="0.7">
      <c r="D18" t="s">
        <v>14</v>
      </c>
    </row>
  </sheetData>
  <phoneticPr fontId="1"/>
  <pageMargins left="0.70866141732283472" right="0.70866141732283472" top="0.74803149606299213" bottom="0.74803149606299213" header="0.31496062992125984" footer="0.3149606299212598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651B81-4315-44DB-B0BD-5907216A94BA}">
  <sheetPr>
    <tabColor theme="7" tint="0.79998168889431442"/>
    <pageSetUpPr fitToPage="1"/>
  </sheetPr>
  <dimension ref="A1:R225"/>
  <sheetViews>
    <sheetView showGridLines="0" zoomScale="85" zoomScaleNormal="85" workbookViewId="0">
      <pane xSplit="6" ySplit="13" topLeftCell="G14" activePane="bottomRight" state="frozen"/>
      <selection pane="topRight"/>
      <selection pane="bottomLeft"/>
      <selection pane="bottomRight" activeCell="E9" sqref="E9"/>
    </sheetView>
  </sheetViews>
  <sheetFormatPr defaultColWidth="9" defaultRowHeight="17.649999999999999" x14ac:dyDescent="0.7"/>
  <cols>
    <col min="1" max="3" width="3.75" style="1" customWidth="1"/>
    <col min="4" max="4" width="5.5" style="3" bestFit="1" customWidth="1"/>
    <col min="5" max="5" width="74" style="1" customWidth="1"/>
    <col min="6" max="6" width="31.375" style="1" bestFit="1" customWidth="1"/>
    <col min="7" max="16" width="12.5" style="1" customWidth="1"/>
    <col min="17" max="17" width="9" style="1"/>
    <col min="18" max="21" width="12.5" style="1" customWidth="1"/>
    <col min="22" max="16384" width="9" style="1"/>
  </cols>
  <sheetData>
    <row r="1" spans="1:16" ht="14.45" customHeight="1" x14ac:dyDescent="0.7">
      <c r="A1" s="149" t="s">
        <v>15</v>
      </c>
    </row>
    <row r="2" spans="1:16" ht="7.5" customHeight="1" x14ac:dyDescent="0.7">
      <c r="A2" s="71"/>
    </row>
    <row r="3" spans="1:16" ht="22.9" x14ac:dyDescent="0.7">
      <c r="B3" s="109" t="s">
        <v>47</v>
      </c>
    </row>
    <row r="4" spans="1:16" ht="16.149999999999999" customHeight="1" thickBot="1" x14ac:dyDescent="0.75">
      <c r="B4" s="8"/>
      <c r="C4" s="8"/>
    </row>
    <row r="5" spans="1:16" ht="18" thickBot="1" x14ac:dyDescent="0.75">
      <c r="B5" s="8"/>
      <c r="C5" s="189" t="str">
        <f>IF(COUNTIF(G216:G225,"非該当")&gt;0,"要件を満たしていない入力項目が残存しています。最下行の&lt;要件の充足チェック&gt;欄で詳細を確認してください。","")</f>
        <v>要件を満たしていない入力項目が残存しています。最下行の&lt;要件の充足チェック&gt;欄で詳細を確認してください。</v>
      </c>
      <c r="D5" s="191"/>
      <c r="E5" s="191"/>
      <c r="F5" s="192"/>
    </row>
    <row r="6" spans="1:16" ht="16.149999999999999" customHeight="1" x14ac:dyDescent="0.7">
      <c r="B6" s="8"/>
      <c r="J6" s="102"/>
    </row>
    <row r="7" spans="1:16" ht="16.149999999999999" customHeight="1" x14ac:dyDescent="0.7">
      <c r="D7" s="53" t="s">
        <v>48</v>
      </c>
      <c r="E7" s="206" t="str">
        <f>IF(①申請者情報!$D$6="","",①申請者情報!$D$6)</f>
        <v/>
      </c>
      <c r="J7" s="102"/>
    </row>
    <row r="8" spans="1:16" ht="16.149999999999999" customHeight="1" x14ac:dyDescent="0.7">
      <c r="D8" s="53" t="s">
        <v>49</v>
      </c>
      <c r="E8" s="180" t="str">
        <f>_xlfn.CONCAT(①申請者情報!$D$37)</f>
        <v/>
      </c>
      <c r="J8" s="102"/>
    </row>
    <row r="9" spans="1:16" ht="16.149999999999999" customHeight="1" x14ac:dyDescent="0.7">
      <c r="B9" s="8"/>
      <c r="D9" s="53" t="s">
        <v>50</v>
      </c>
      <c r="E9" s="193"/>
    </row>
    <row r="10" spans="1:16" ht="16.149999999999999" customHeight="1" x14ac:dyDescent="0.7">
      <c r="D10" s="53" t="s">
        <v>51</v>
      </c>
      <c r="E10" s="193"/>
      <c r="F10" s="84"/>
      <c r="G10" s="1" t="s">
        <v>52</v>
      </c>
    </row>
    <row r="11" spans="1:16" x14ac:dyDescent="0.7">
      <c r="C11" s="8"/>
      <c r="D11" s="53" t="s">
        <v>53</v>
      </c>
      <c r="G11" s="97" t="s">
        <v>54</v>
      </c>
      <c r="H11" s="97" t="s">
        <v>55</v>
      </c>
      <c r="I11" s="97" t="s">
        <v>56</v>
      </c>
      <c r="J11" s="187" t="s">
        <v>57</v>
      </c>
      <c r="K11" s="187"/>
      <c r="L11" s="187"/>
      <c r="M11" s="187"/>
      <c r="N11" s="187"/>
      <c r="O11" s="187"/>
      <c r="P11" s="187"/>
    </row>
    <row r="12" spans="1:16" x14ac:dyDescent="0.7">
      <c r="B12" s="8"/>
      <c r="D12" s="53" t="s">
        <v>58</v>
      </c>
      <c r="E12" s="194"/>
      <c r="G12" s="188" t="str">
        <f>IF($E$9="","",EDATE(H12,-12))</f>
        <v/>
      </c>
      <c r="H12" s="188" t="str">
        <f>IF($E$9="","",EDATE(I12,-12))</f>
        <v/>
      </c>
      <c r="I12" s="188" t="str">
        <f>IF($E$9="","",$E$9)</f>
        <v/>
      </c>
      <c r="J12" s="188" t="str">
        <f t="shared" ref="J12:P12" si="0">IF($E$9="","",EDATE(I12,12))</f>
        <v/>
      </c>
      <c r="K12" s="188" t="str">
        <f t="shared" si="0"/>
        <v/>
      </c>
      <c r="L12" s="188" t="str">
        <f t="shared" si="0"/>
        <v/>
      </c>
      <c r="M12" s="188" t="str">
        <f t="shared" si="0"/>
        <v/>
      </c>
      <c r="N12" s="188" t="str">
        <f t="shared" si="0"/>
        <v/>
      </c>
      <c r="O12" s="188" t="str">
        <f t="shared" si="0"/>
        <v/>
      </c>
      <c r="P12" s="188" t="str">
        <f t="shared" si="0"/>
        <v/>
      </c>
    </row>
    <row r="13" spans="1:16" x14ac:dyDescent="0.7">
      <c r="D13" s="1"/>
      <c r="E13" s="169" t="str">
        <f>IF(E12="","",IF(①申請者情報!$D$26="該当する",EDATE($E$12,12),$E$12))</f>
        <v/>
      </c>
      <c r="G13" s="159" t="str">
        <f>IFERROR(IF(AND(G12&lt;&gt;"",$E$13=G12),"基準年",IF($E$13&lt;G12,IF(YEAR(G12)-YEAR($E$13)&lt;4,"事業化報告"&amp;YEAR(G12)-YEAR($E$13)&amp;"年目","－"),"")),"")</f>
        <v/>
      </c>
      <c r="H13" s="159" t="str">
        <f t="shared" ref="H13:P13" si="1">IFERROR(IF(AND(H12&lt;&gt;"",$E$13=H12),"基準年",IF($E$13&lt;H12,IF(YEAR(H12)-YEAR($E$13)&lt;4,"事業化報告"&amp;YEAR(H12)-YEAR($E$13)&amp;"年目","－"),"")),"")</f>
        <v/>
      </c>
      <c r="I13" s="159" t="str">
        <f t="shared" si="1"/>
        <v/>
      </c>
      <c r="J13" s="159" t="str">
        <f t="shared" si="1"/>
        <v/>
      </c>
      <c r="K13" s="159" t="str">
        <f t="shared" si="1"/>
        <v/>
      </c>
      <c r="L13" s="159" t="str">
        <f t="shared" si="1"/>
        <v/>
      </c>
      <c r="M13" s="159" t="str">
        <f t="shared" si="1"/>
        <v/>
      </c>
      <c r="N13" s="159" t="str">
        <f t="shared" si="1"/>
        <v/>
      </c>
      <c r="O13" s="159" t="str">
        <f t="shared" si="1"/>
        <v/>
      </c>
      <c r="P13" s="159" t="str">
        <f t="shared" si="1"/>
        <v/>
      </c>
    </row>
    <row r="14" spans="1:16" ht="19.899999999999999" x14ac:dyDescent="0.7">
      <c r="B14" s="38" t="s">
        <v>59</v>
      </c>
      <c r="D14" s="1"/>
      <c r="F14" s="48"/>
    </row>
    <row r="15" spans="1:16" x14ac:dyDescent="0.7">
      <c r="B15" s="82">
        <f>MAX($B$14:B14)+1</f>
        <v>1</v>
      </c>
      <c r="C15" s="75" t="s">
        <v>60</v>
      </c>
      <c r="D15" s="46"/>
      <c r="E15" s="47"/>
      <c r="F15" s="47"/>
      <c r="G15" s="23"/>
      <c r="H15" s="23"/>
      <c r="I15" s="23"/>
      <c r="J15" s="23"/>
      <c r="K15" s="23"/>
      <c r="L15" s="23"/>
      <c r="M15" s="23"/>
      <c r="N15" s="23"/>
      <c r="O15" s="23"/>
      <c r="P15" s="23"/>
    </row>
    <row r="16" spans="1:16" ht="29.25" customHeight="1" x14ac:dyDescent="0.7">
      <c r="C16" s="163"/>
      <c r="D16" s="5" t="str">
        <f>MAX($B$15:B16)&amp;"-"&amp;COUNTA($D$15:D15)+1</f>
        <v>1-1</v>
      </c>
      <c r="E16" s="40" t="s">
        <v>61</v>
      </c>
      <c r="F16" s="41"/>
      <c r="G16" s="195"/>
      <c r="H16" s="195"/>
      <c r="I16" s="195"/>
      <c r="J16" s="37"/>
      <c r="K16" s="37"/>
      <c r="L16" s="37"/>
      <c r="M16" s="37"/>
      <c r="N16" s="37"/>
      <c r="O16" s="37"/>
      <c r="P16" s="37"/>
    </row>
    <row r="17" spans="2:16" ht="29.25" customHeight="1" x14ac:dyDescent="0.7">
      <c r="C17" s="9"/>
      <c r="D17" s="5" t="str">
        <f>MAX($B$15:B17)&amp;"-"&amp;COUNTA($D$15:D16)+1</f>
        <v>1-2</v>
      </c>
      <c r="E17" s="160" t="s">
        <v>62</v>
      </c>
      <c r="F17" s="39"/>
      <c r="G17" s="195"/>
      <c r="H17" s="195"/>
      <c r="I17" s="195"/>
      <c r="J17" s="37"/>
      <c r="K17" s="37"/>
      <c r="L17" s="37"/>
      <c r="M17" s="37"/>
      <c r="N17" s="37"/>
      <c r="O17" s="37"/>
      <c r="P17" s="37"/>
    </row>
    <row r="18" spans="2:16" ht="29.25" customHeight="1" x14ac:dyDescent="0.7">
      <c r="C18" s="9"/>
      <c r="D18" s="5" t="str">
        <f>MAX($B$15:B18)&amp;"-"&amp;COUNTA($D$15:D17)+1</f>
        <v>1-3</v>
      </c>
      <c r="E18" s="160" t="s">
        <v>63</v>
      </c>
      <c r="F18" s="39"/>
      <c r="G18" s="195"/>
      <c r="H18" s="195"/>
      <c r="I18" s="195"/>
      <c r="J18" s="37"/>
      <c r="K18" s="37"/>
      <c r="L18" s="37"/>
      <c r="M18" s="37"/>
      <c r="N18" s="37"/>
      <c r="O18" s="37"/>
      <c r="P18" s="37"/>
    </row>
    <row r="19" spans="2:16" ht="29.25" customHeight="1" x14ac:dyDescent="0.7">
      <c r="C19" s="9"/>
      <c r="D19" s="5" t="str">
        <f>MAX($B$15:B19)&amp;"-"&amp;COUNTA($D$15:D18)+1</f>
        <v>1-4</v>
      </c>
      <c r="E19" s="161" t="s">
        <v>64</v>
      </c>
      <c r="F19" s="39"/>
      <c r="G19" s="195"/>
      <c r="H19" s="195"/>
      <c r="I19" s="195"/>
      <c r="J19" s="37"/>
      <c r="K19" s="37"/>
      <c r="L19" s="37"/>
      <c r="M19" s="37"/>
      <c r="N19" s="37"/>
      <c r="O19" s="37"/>
      <c r="P19" s="37"/>
    </row>
    <row r="20" spans="2:16" ht="29.25" customHeight="1" x14ac:dyDescent="0.7">
      <c r="C20" s="9"/>
      <c r="D20" s="5" t="str">
        <f>MAX($B$15:B20)&amp;"-"&amp;COUNTA($D$15:D19)+1</f>
        <v>1-5</v>
      </c>
      <c r="E20" s="161" t="s">
        <v>65</v>
      </c>
      <c r="F20" s="39"/>
      <c r="G20" s="195"/>
      <c r="H20" s="195"/>
      <c r="I20" s="195"/>
      <c r="J20" s="37"/>
      <c r="K20" s="37"/>
      <c r="L20" s="37"/>
      <c r="M20" s="37"/>
      <c r="N20" s="37"/>
      <c r="O20" s="37"/>
      <c r="P20" s="37"/>
    </row>
    <row r="21" spans="2:16" ht="29.25" customHeight="1" x14ac:dyDescent="0.7">
      <c r="C21" s="9"/>
      <c r="D21" s="5" t="str">
        <f>MAX($B$15:B21)&amp;"-"&amp;COUNTA($D$15:D20)+1</f>
        <v>1-6</v>
      </c>
      <c r="E21" s="40" t="s">
        <v>66</v>
      </c>
      <c r="F21" s="41"/>
      <c r="G21" s="195"/>
      <c r="H21" s="195"/>
      <c r="I21" s="195"/>
      <c r="J21" s="37"/>
      <c r="K21" s="37"/>
      <c r="L21" s="37"/>
      <c r="M21" s="37"/>
      <c r="N21" s="37"/>
      <c r="O21" s="37"/>
      <c r="P21" s="37"/>
    </row>
    <row r="22" spans="2:16" ht="29.25" customHeight="1" x14ac:dyDescent="0.7">
      <c r="C22" s="9"/>
      <c r="D22" s="5" t="str">
        <f>MAX($B$15:B22)&amp;"-"&amp;COUNTA($D$15:D21)+1</f>
        <v>1-7</v>
      </c>
      <c r="E22" s="160" t="s">
        <v>67</v>
      </c>
      <c r="F22" s="39"/>
      <c r="G22" s="195"/>
      <c r="H22" s="195"/>
      <c r="I22" s="195"/>
      <c r="J22" s="37"/>
      <c r="K22" s="37"/>
      <c r="L22" s="37"/>
      <c r="M22" s="37"/>
      <c r="N22" s="37"/>
      <c r="O22" s="37"/>
      <c r="P22" s="37"/>
    </row>
    <row r="23" spans="2:16" ht="29.25" customHeight="1" x14ac:dyDescent="0.7">
      <c r="C23" s="9"/>
      <c r="D23" s="5" t="str">
        <f>MAX($B$15:B23)&amp;"-"&amp;COUNTA($D$15:D22)+1</f>
        <v>1-8</v>
      </c>
      <c r="E23" s="160" t="s">
        <v>68</v>
      </c>
      <c r="F23" s="39"/>
      <c r="G23" s="195"/>
      <c r="H23" s="195"/>
      <c r="I23" s="195"/>
      <c r="J23" s="37"/>
      <c r="K23" s="37"/>
      <c r="L23" s="37"/>
      <c r="M23" s="37"/>
      <c r="N23" s="37"/>
      <c r="O23" s="37"/>
      <c r="P23" s="37"/>
    </row>
    <row r="24" spans="2:16" ht="29.25" customHeight="1" x14ac:dyDescent="0.7">
      <c r="C24" s="9"/>
      <c r="D24" s="5" t="str">
        <f>MAX($B$15:B24)&amp;"-"&amp;COUNTA($D$15:D23)+1</f>
        <v>1-9</v>
      </c>
      <c r="E24" s="40" t="s">
        <v>69</v>
      </c>
      <c r="F24" s="41"/>
      <c r="G24" s="24">
        <f>G16-G21</f>
        <v>0</v>
      </c>
      <c r="H24" s="24">
        <f>H16-H21</f>
        <v>0</v>
      </c>
      <c r="I24" s="24">
        <f>I16-I21</f>
        <v>0</v>
      </c>
      <c r="J24" s="37"/>
      <c r="K24" s="37"/>
      <c r="L24" s="37"/>
      <c r="M24" s="37"/>
      <c r="N24" s="37"/>
      <c r="O24" s="37"/>
      <c r="P24" s="37"/>
    </row>
    <row r="25" spans="2:16" x14ac:dyDescent="0.7">
      <c r="D25" s="63"/>
      <c r="E25" s="62"/>
      <c r="F25" s="62"/>
      <c r="G25" s="62"/>
      <c r="H25" s="62"/>
      <c r="I25" s="62"/>
      <c r="J25" s="62"/>
      <c r="K25" s="62"/>
      <c r="L25" s="62"/>
      <c r="M25" s="62"/>
      <c r="N25" s="62"/>
      <c r="O25" s="62"/>
      <c r="P25" s="62"/>
    </row>
    <row r="26" spans="2:16" x14ac:dyDescent="0.7">
      <c r="B26" s="82">
        <f>MAX($B$14:B25)+1</f>
        <v>2</v>
      </c>
      <c r="C26" s="75" t="s">
        <v>70</v>
      </c>
      <c r="D26" s="46"/>
      <c r="E26" s="47"/>
      <c r="F26" s="47"/>
      <c r="G26" s="23"/>
      <c r="H26" s="23"/>
      <c r="I26" s="23"/>
      <c r="J26" s="23"/>
      <c r="K26" s="23"/>
      <c r="L26" s="23"/>
      <c r="M26" s="23"/>
      <c r="N26" s="23"/>
      <c r="O26" s="23"/>
      <c r="P26" s="23"/>
    </row>
    <row r="27" spans="2:16" ht="29.25" customHeight="1" x14ac:dyDescent="0.7">
      <c r="C27" s="62"/>
      <c r="D27" s="5" t="str">
        <f>MAX($B$15:B27)&amp;"-"&amp;COUNTA($D$26:D26)+1</f>
        <v>2-1</v>
      </c>
      <c r="E27" s="40" t="s">
        <v>71</v>
      </c>
      <c r="F27" s="39"/>
      <c r="G27" s="195"/>
      <c r="H27" s="195"/>
      <c r="I27" s="195"/>
      <c r="J27" s="195"/>
      <c r="K27" s="195"/>
      <c r="L27" s="195"/>
      <c r="M27" s="195"/>
      <c r="N27" s="142"/>
      <c r="O27" s="142"/>
      <c r="P27" s="142"/>
    </row>
    <row r="28" spans="2:16" ht="29.25" customHeight="1" x14ac:dyDescent="0.7">
      <c r="D28" s="5" t="str">
        <f>MAX($B$15:B28)&amp;"-"&amp;COUNTA($D$26:D27)+1</f>
        <v>2-2</v>
      </c>
      <c r="E28" s="40" t="s">
        <v>72</v>
      </c>
      <c r="F28" s="39"/>
      <c r="G28" s="195"/>
      <c r="H28" s="195"/>
      <c r="I28" s="195"/>
      <c r="J28" s="195"/>
      <c r="K28" s="195"/>
      <c r="L28" s="195"/>
      <c r="M28" s="195"/>
      <c r="N28" s="142"/>
      <c r="O28" s="142"/>
      <c r="P28" s="142"/>
    </row>
    <row r="29" spans="2:16" ht="29.25" customHeight="1" x14ac:dyDescent="0.7">
      <c r="D29" s="5" t="str">
        <f>MAX($B$15:B29)&amp;"-"&amp;COUNTA($D$26:D28)+1</f>
        <v>2-3</v>
      </c>
      <c r="E29" s="40" t="s">
        <v>73</v>
      </c>
      <c r="F29" s="39"/>
      <c r="G29" s="195"/>
      <c r="H29" s="195"/>
      <c r="I29" s="195"/>
      <c r="J29" s="195"/>
      <c r="K29" s="195"/>
      <c r="L29" s="195"/>
      <c r="M29" s="195"/>
      <c r="N29" s="142"/>
      <c r="O29" s="142"/>
      <c r="P29" s="142"/>
    </row>
    <row r="30" spans="2:16" ht="29.25" customHeight="1" x14ac:dyDescent="0.7">
      <c r="D30" s="5" t="str">
        <f>MAX($B$15:B30)&amp;"-"&amp;COUNTA($D$26:D29)+1</f>
        <v>2-4</v>
      </c>
      <c r="E30" s="40" t="s">
        <v>74</v>
      </c>
      <c r="F30" s="39"/>
      <c r="G30" s="195"/>
      <c r="H30" s="195"/>
      <c r="I30" s="195"/>
      <c r="J30" s="195"/>
      <c r="K30" s="195"/>
      <c r="L30" s="195"/>
      <c r="M30" s="195"/>
      <c r="N30" s="142"/>
      <c r="O30" s="142"/>
      <c r="P30" s="142"/>
    </row>
    <row r="31" spans="2:16" ht="29.25" customHeight="1" x14ac:dyDescent="0.7">
      <c r="C31" s="9"/>
      <c r="D31" s="5" t="str">
        <f>MAX($B$15:B31)&amp;"-"&amp;COUNTA($D$26:D30)+1</f>
        <v>2-5</v>
      </c>
      <c r="E31" s="40" t="s">
        <v>75</v>
      </c>
      <c r="F31" s="39"/>
      <c r="G31" s="195"/>
      <c r="H31" s="195"/>
      <c r="I31" s="195"/>
      <c r="J31" s="195"/>
      <c r="K31" s="195"/>
      <c r="L31" s="195"/>
      <c r="M31" s="195"/>
      <c r="N31" s="142"/>
      <c r="O31" s="142"/>
      <c r="P31" s="142"/>
    </row>
    <row r="32" spans="2:16" ht="29.25" customHeight="1" x14ac:dyDescent="0.7">
      <c r="C32" s="9"/>
      <c r="D32" s="5" t="str">
        <f>MAX($B$15:B32)&amp;"-"&amp;COUNTA($D$26:D31)+1</f>
        <v>2-6</v>
      </c>
      <c r="E32" s="40" t="s">
        <v>76</v>
      </c>
      <c r="F32" s="39"/>
      <c r="G32" s="195"/>
      <c r="H32" s="195"/>
      <c r="I32" s="195"/>
      <c r="J32" s="195"/>
      <c r="K32" s="195"/>
      <c r="L32" s="195"/>
      <c r="M32" s="195"/>
      <c r="N32" s="142"/>
      <c r="O32" s="142"/>
      <c r="P32" s="142"/>
    </row>
    <row r="33" spans="2:18" ht="29.25" customHeight="1" x14ac:dyDescent="0.7">
      <c r="C33" s="9"/>
      <c r="D33" s="7" t="str">
        <f>MAX($B$15:B33)&amp;"-"&amp;COUNTA($D$26:D32)+1</f>
        <v>2-7</v>
      </c>
      <c r="E33" s="164" t="s">
        <v>77</v>
      </c>
      <c r="F33" s="43"/>
      <c r="G33" s="24">
        <f>+G29+G30+G31+G32</f>
        <v>0</v>
      </c>
      <c r="H33" s="25">
        <f>+H29+H30+H31+H32</f>
        <v>0</v>
      </c>
      <c r="I33" s="36">
        <f t="shared" ref="I33:P33" si="2">+I29+I30+I31+I32</f>
        <v>0</v>
      </c>
      <c r="J33" s="25">
        <f t="shared" si="2"/>
        <v>0</v>
      </c>
      <c r="K33" s="25">
        <f t="shared" si="2"/>
        <v>0</v>
      </c>
      <c r="L33" s="25">
        <f t="shared" si="2"/>
        <v>0</v>
      </c>
      <c r="M33" s="25">
        <f t="shared" si="2"/>
        <v>0</v>
      </c>
      <c r="N33" s="25">
        <f t="shared" si="2"/>
        <v>0</v>
      </c>
      <c r="O33" s="25">
        <f t="shared" si="2"/>
        <v>0</v>
      </c>
      <c r="P33" s="25">
        <f t="shared" si="2"/>
        <v>0</v>
      </c>
    </row>
    <row r="34" spans="2:18" ht="29.25" customHeight="1" x14ac:dyDescent="0.7">
      <c r="C34" s="9"/>
      <c r="D34" s="5" t="str">
        <f>MAX($B$15:B34)&amp;"-"&amp;COUNTA($D$26:D33)+1</f>
        <v>2-8</v>
      </c>
      <c r="E34" s="165" t="s">
        <v>78</v>
      </c>
      <c r="F34" s="41" t="s">
        <v>79</v>
      </c>
      <c r="G34" s="197"/>
    </row>
    <row r="35" spans="2:18" ht="29.25" customHeight="1" x14ac:dyDescent="0.7">
      <c r="C35" s="9"/>
      <c r="D35" s="5" t="str">
        <f>MAX($B$15:B35)&amp;"-"&amp;COUNTA($D$26:D34)+1</f>
        <v>2-9</v>
      </c>
      <c r="E35" s="165" t="s">
        <v>80</v>
      </c>
      <c r="F35" s="39" t="s">
        <v>81</v>
      </c>
      <c r="G35" s="195"/>
      <c r="H35" s="142"/>
      <c r="I35" s="196"/>
      <c r="J35" s="142"/>
      <c r="K35" s="142"/>
      <c r="L35" s="142"/>
      <c r="M35" s="142"/>
      <c r="N35" s="142"/>
      <c r="O35" s="142"/>
      <c r="P35" s="142"/>
    </row>
    <row r="36" spans="2:18" ht="29.25" customHeight="1" x14ac:dyDescent="0.7">
      <c r="C36" s="9"/>
      <c r="D36" s="5" t="str">
        <f>MAX($B$15:B36)&amp;"-"&amp;COUNTA($D$26:D35)+1</f>
        <v>2-10</v>
      </c>
      <c r="E36" s="165" t="s">
        <v>82</v>
      </c>
      <c r="F36" s="41" t="s">
        <v>81</v>
      </c>
      <c r="G36" s="195"/>
      <c r="H36" s="142"/>
      <c r="I36" s="196"/>
      <c r="J36" s="142"/>
      <c r="K36" s="142"/>
      <c r="L36" s="142"/>
      <c r="M36" s="142"/>
      <c r="N36" s="142"/>
      <c r="O36" s="142"/>
      <c r="P36" s="142"/>
    </row>
    <row r="37" spans="2:18" ht="29.25" customHeight="1" x14ac:dyDescent="0.7">
      <c r="C37" s="9"/>
      <c r="D37" s="5" t="str">
        <f>MAX($B$15:B37)&amp;"-"&amp;COUNTA($D$26:D36)+1</f>
        <v>2-11</v>
      </c>
      <c r="E37" s="165" t="s">
        <v>83</v>
      </c>
      <c r="F37" s="39" t="s">
        <v>81</v>
      </c>
      <c r="G37" s="195"/>
      <c r="H37" s="142"/>
      <c r="I37" s="196"/>
      <c r="J37" s="142"/>
      <c r="K37" s="142"/>
      <c r="L37" s="142"/>
      <c r="M37" s="142"/>
      <c r="N37" s="142"/>
      <c r="O37" s="142"/>
      <c r="P37" s="142"/>
    </row>
    <row r="38" spans="2:18" ht="29.25" customHeight="1" x14ac:dyDescent="0.7">
      <c r="C38" s="9"/>
      <c r="D38" s="7" t="str">
        <f>MAX($B$15:B38)&amp;"-"&amp;COUNTA($D$26:D37)+1</f>
        <v>2-12</v>
      </c>
      <c r="E38" s="164" t="s">
        <v>84</v>
      </c>
      <c r="F38" s="43"/>
      <c r="G38" s="24" t="str">
        <f t="shared" ref="G38:P38" si="3">IFERROR(+G30/G35,"")</f>
        <v/>
      </c>
      <c r="H38" s="25" t="str">
        <f t="shared" si="3"/>
        <v/>
      </c>
      <c r="I38" s="36" t="str">
        <f t="shared" si="3"/>
        <v/>
      </c>
      <c r="J38" s="25" t="str">
        <f t="shared" si="3"/>
        <v/>
      </c>
      <c r="K38" s="25" t="str">
        <f t="shared" si="3"/>
        <v/>
      </c>
      <c r="L38" s="25" t="str">
        <f t="shared" si="3"/>
        <v/>
      </c>
      <c r="M38" s="25" t="str">
        <f t="shared" si="3"/>
        <v/>
      </c>
      <c r="N38" s="25" t="str">
        <f t="shared" si="3"/>
        <v/>
      </c>
      <c r="O38" s="25" t="str">
        <f t="shared" si="3"/>
        <v/>
      </c>
      <c r="P38" s="25" t="str">
        <f t="shared" si="3"/>
        <v/>
      </c>
    </row>
    <row r="39" spans="2:18" ht="29.25" customHeight="1" x14ac:dyDescent="0.7">
      <c r="C39" s="9"/>
      <c r="D39" s="7" t="str">
        <f>MAX($B$15:B39)&amp;"-"&amp;COUNTA($D$26:D38)+1</f>
        <v>2-13</v>
      </c>
      <c r="E39" s="164" t="s">
        <v>85</v>
      </c>
      <c r="F39" s="44"/>
      <c r="G39" s="24" t="str">
        <f t="shared" ref="G39:P39" si="4">IFERROR(+G30/G36,"")</f>
        <v/>
      </c>
      <c r="H39" s="25" t="str">
        <f t="shared" si="4"/>
        <v/>
      </c>
      <c r="I39" s="36" t="str">
        <f t="shared" si="4"/>
        <v/>
      </c>
      <c r="J39" s="25" t="str">
        <f t="shared" si="4"/>
        <v/>
      </c>
      <c r="K39" s="25" t="str">
        <f t="shared" si="4"/>
        <v/>
      </c>
      <c r="L39" s="25" t="str">
        <f t="shared" si="4"/>
        <v/>
      </c>
      <c r="M39" s="25" t="str">
        <f t="shared" si="4"/>
        <v/>
      </c>
      <c r="N39" s="25" t="str">
        <f t="shared" si="4"/>
        <v/>
      </c>
      <c r="O39" s="25" t="str">
        <f t="shared" si="4"/>
        <v/>
      </c>
      <c r="P39" s="25" t="str">
        <f t="shared" si="4"/>
        <v/>
      </c>
    </row>
    <row r="40" spans="2:18" ht="29.25" customHeight="1" x14ac:dyDescent="0.7">
      <c r="C40" s="9"/>
      <c r="D40" s="7" t="str">
        <f>MAX($B$15:B40)&amp;"-"&amp;COUNTA($D$26:D39)+1</f>
        <v>2-14</v>
      </c>
      <c r="E40" s="164" t="s">
        <v>86</v>
      </c>
      <c r="F40" s="43" t="s">
        <v>87</v>
      </c>
      <c r="G40" s="26"/>
      <c r="H40" s="77" t="str">
        <f t="shared" ref="H40:P41" si="5">IFERROR((H38-G38)/G38,"")</f>
        <v/>
      </c>
      <c r="I40" s="78" t="str">
        <f t="shared" si="5"/>
        <v/>
      </c>
      <c r="J40" s="77" t="str">
        <f t="shared" si="5"/>
        <v/>
      </c>
      <c r="K40" s="77" t="str">
        <f t="shared" si="5"/>
        <v/>
      </c>
      <c r="L40" s="77" t="str">
        <f t="shared" si="5"/>
        <v/>
      </c>
      <c r="M40" s="77" t="str">
        <f t="shared" si="5"/>
        <v/>
      </c>
      <c r="N40" s="77" t="str">
        <f t="shared" si="5"/>
        <v/>
      </c>
      <c r="O40" s="77" t="str">
        <f t="shared" si="5"/>
        <v/>
      </c>
      <c r="P40" s="77" t="str">
        <f t="shared" si="5"/>
        <v/>
      </c>
    </row>
    <row r="41" spans="2:18" ht="29.25" customHeight="1" x14ac:dyDescent="0.7">
      <c r="C41" s="9"/>
      <c r="D41" s="7" t="str">
        <f>MAX($B$15:B41)&amp;"-"&amp;COUNTA($D$26:D40)+1</f>
        <v>2-15</v>
      </c>
      <c r="E41" s="164" t="s">
        <v>88</v>
      </c>
      <c r="F41" s="44" t="s">
        <v>89</v>
      </c>
      <c r="G41" s="26"/>
      <c r="H41" s="77" t="str">
        <f t="shared" si="5"/>
        <v/>
      </c>
      <c r="I41" s="78" t="str">
        <f t="shared" si="5"/>
        <v/>
      </c>
      <c r="J41" s="77" t="str">
        <f t="shared" si="5"/>
        <v/>
      </c>
      <c r="K41" s="77" t="str">
        <f t="shared" si="5"/>
        <v/>
      </c>
      <c r="L41" s="77" t="str">
        <f t="shared" si="5"/>
        <v/>
      </c>
      <c r="M41" s="77" t="str">
        <f t="shared" si="5"/>
        <v/>
      </c>
      <c r="N41" s="77" t="str">
        <f t="shared" si="5"/>
        <v/>
      </c>
      <c r="O41" s="77" t="str">
        <f t="shared" si="5"/>
        <v/>
      </c>
      <c r="P41" s="77" t="str">
        <f t="shared" si="5"/>
        <v/>
      </c>
    </row>
    <row r="42" spans="2:18" ht="29.25" customHeight="1" x14ac:dyDescent="0.7">
      <c r="C42" s="9"/>
      <c r="D42" s="7" t="str">
        <f>MAX($B$15:B42)&amp;"-"&amp;COUNTA($D$26:D41)+1</f>
        <v>2-16</v>
      </c>
      <c r="E42" s="164" t="s">
        <v>90</v>
      </c>
      <c r="F42" s="43"/>
      <c r="G42" s="105" t="str">
        <f t="shared" ref="G42" si="6">IFERROR(+G31/G37,"")</f>
        <v/>
      </c>
      <c r="H42" s="106" t="str">
        <f>IFERROR(+H31/H37,"")</f>
        <v/>
      </c>
      <c r="I42" s="107" t="str">
        <f>IFERROR(+I31/I37,"")</f>
        <v/>
      </c>
      <c r="J42" s="106" t="str">
        <f>IFERROR(+J31/J37,"")</f>
        <v/>
      </c>
      <c r="K42" s="106" t="str">
        <f t="shared" ref="K42:P42" si="7">IFERROR(+K31/K37,"")</f>
        <v/>
      </c>
      <c r="L42" s="106" t="str">
        <f t="shared" si="7"/>
        <v/>
      </c>
      <c r="M42" s="106" t="str">
        <f t="shared" si="7"/>
        <v/>
      </c>
      <c r="N42" s="106" t="str">
        <f t="shared" si="7"/>
        <v/>
      </c>
      <c r="O42" s="106" t="str">
        <f t="shared" si="7"/>
        <v/>
      </c>
      <c r="P42" s="25" t="str">
        <f t="shared" si="7"/>
        <v/>
      </c>
    </row>
    <row r="43" spans="2:18" ht="29.25" customHeight="1" x14ac:dyDescent="0.7">
      <c r="C43" s="9"/>
      <c r="D43" s="7" t="str">
        <f>MAX($B$15:B43)&amp;"-"&amp;COUNTA($D$26:D42)+1</f>
        <v>2-17</v>
      </c>
      <c r="E43" s="164" t="s">
        <v>91</v>
      </c>
      <c r="F43" s="43" t="s">
        <v>87</v>
      </c>
      <c r="G43" s="26"/>
      <c r="H43" s="77" t="str">
        <f>IFERROR((H42-G42)/G42,"")</f>
        <v/>
      </c>
      <c r="I43" s="78" t="str">
        <f>IFERROR((I42-H42)/H42,"")</f>
        <v/>
      </c>
      <c r="J43" s="77" t="str">
        <f>IFERROR((J42-I42)/I42,"")</f>
        <v/>
      </c>
      <c r="K43" s="77" t="str">
        <f t="shared" ref="K43:P43" si="8">IFERROR((K42-J42)/J42,"")</f>
        <v/>
      </c>
      <c r="L43" s="77" t="str">
        <f t="shared" si="8"/>
        <v/>
      </c>
      <c r="M43" s="77" t="str">
        <f t="shared" si="8"/>
        <v/>
      </c>
      <c r="N43" s="77" t="str">
        <f t="shared" si="8"/>
        <v/>
      </c>
      <c r="O43" s="77" t="str">
        <f t="shared" si="8"/>
        <v/>
      </c>
      <c r="P43" s="77" t="str">
        <f t="shared" si="8"/>
        <v/>
      </c>
    </row>
    <row r="44" spans="2:18" ht="29.25" customHeight="1" x14ac:dyDescent="0.7">
      <c r="C44" s="9"/>
      <c r="D44" s="162" t="str">
        <f>MAX($B$15:B44)&amp;"-"&amp;COUNTA($D$26:D43)+1</f>
        <v>2-18</v>
      </c>
      <c r="E44" s="164" t="s">
        <v>92</v>
      </c>
      <c r="F44" s="43"/>
      <c r="G44" s="24" t="str">
        <f>IFERROR(+G33/(G35+G37),"")</f>
        <v/>
      </c>
      <c r="H44" s="25" t="str">
        <f t="shared" ref="H44" si="9">IFERROR(+H33/(H35+H37),"")</f>
        <v/>
      </c>
      <c r="I44" s="36" t="str">
        <f>IFERROR(+I33/(I35+I37),"")</f>
        <v/>
      </c>
      <c r="J44" s="25" t="str">
        <f t="shared" ref="J44:P44" si="10">IFERROR(+J33/(J35+J37),"")</f>
        <v/>
      </c>
      <c r="K44" s="25" t="str">
        <f t="shared" si="10"/>
        <v/>
      </c>
      <c r="L44" s="25" t="str">
        <f t="shared" si="10"/>
        <v/>
      </c>
      <c r="M44" s="25" t="str">
        <f t="shared" si="10"/>
        <v/>
      </c>
      <c r="N44" s="25" t="str">
        <f t="shared" si="10"/>
        <v/>
      </c>
      <c r="O44" s="25" t="str">
        <f t="shared" si="10"/>
        <v/>
      </c>
      <c r="P44" s="25" t="str">
        <f t="shared" si="10"/>
        <v/>
      </c>
    </row>
    <row r="45" spans="2:18" ht="29.25" customHeight="1" x14ac:dyDescent="0.7">
      <c r="C45" s="9"/>
      <c r="D45" s="7" t="str">
        <f>MAX($B$15:B45)&amp;"-"&amp;COUNTA($D$26:D44)+1</f>
        <v>2-19</v>
      </c>
      <c r="E45" s="164" t="s">
        <v>93</v>
      </c>
      <c r="F45" s="44"/>
      <c r="G45" s="24" t="str">
        <f t="shared" ref="G45:H45" si="11">IFERROR(+G33/(G36+G37),"")</f>
        <v/>
      </c>
      <c r="H45" s="25" t="str">
        <f t="shared" si="11"/>
        <v/>
      </c>
      <c r="I45" s="36" t="str">
        <f>IFERROR(+I33/(I36+I37),"")</f>
        <v/>
      </c>
      <c r="J45" s="25" t="str">
        <f t="shared" ref="J45:P45" si="12">IFERROR(+J33/(J36+J37),"")</f>
        <v/>
      </c>
      <c r="K45" s="25" t="str">
        <f t="shared" si="12"/>
        <v/>
      </c>
      <c r="L45" s="25" t="str">
        <f t="shared" si="12"/>
        <v/>
      </c>
      <c r="M45" s="25" t="str">
        <f t="shared" si="12"/>
        <v/>
      </c>
      <c r="N45" s="25" t="str">
        <f t="shared" si="12"/>
        <v/>
      </c>
      <c r="O45" s="25" t="str">
        <f t="shared" si="12"/>
        <v/>
      </c>
      <c r="P45" s="25" t="str">
        <f t="shared" si="12"/>
        <v/>
      </c>
    </row>
    <row r="46" spans="2:18" x14ac:dyDescent="0.7">
      <c r="D46" s="63"/>
      <c r="E46" s="62"/>
      <c r="F46" s="62"/>
      <c r="G46" s="62"/>
      <c r="H46" s="62"/>
      <c r="I46" s="62"/>
      <c r="J46" s="62"/>
      <c r="K46" s="62"/>
      <c r="L46" s="62"/>
      <c r="M46" s="62"/>
      <c r="N46" s="62"/>
      <c r="O46" s="62"/>
      <c r="P46" s="62"/>
    </row>
    <row r="47" spans="2:18" x14ac:dyDescent="0.7">
      <c r="B47" s="82">
        <f>MAX($B$14:B46)+1</f>
        <v>3</v>
      </c>
      <c r="C47" s="75" t="s">
        <v>94</v>
      </c>
      <c r="D47" s="46"/>
      <c r="E47" s="47"/>
      <c r="F47" s="47"/>
      <c r="G47" s="23"/>
      <c r="H47" s="23"/>
      <c r="I47" s="23"/>
      <c r="J47" s="23"/>
      <c r="K47" s="23"/>
      <c r="L47" s="23"/>
      <c r="M47" s="23"/>
      <c r="N47" s="23"/>
      <c r="O47" s="23"/>
      <c r="P47" s="23"/>
    </row>
    <row r="48" spans="2:18" ht="29.25" customHeight="1" x14ac:dyDescent="0.7">
      <c r="C48" s="62"/>
      <c r="D48" s="5" t="str">
        <f>MAX($B$15:B48)&amp;"-"&amp;COUNTA($D$47:D47)+1</f>
        <v>3-1</v>
      </c>
      <c r="E48" s="40" t="s">
        <v>95</v>
      </c>
      <c r="F48" s="39" t="s">
        <v>96</v>
      </c>
      <c r="G48" s="195"/>
      <c r="H48" s="142"/>
      <c r="I48" s="196"/>
      <c r="J48" s="37"/>
      <c r="K48" s="37"/>
      <c r="L48" s="37"/>
      <c r="M48" s="37"/>
      <c r="N48" s="37"/>
      <c r="O48" s="37"/>
      <c r="P48" s="37"/>
      <c r="Q48" s="98" t="s">
        <v>97</v>
      </c>
      <c r="R48" s="98" t="s">
        <v>98</v>
      </c>
    </row>
    <row r="49" spans="2:18" ht="29.25" customHeight="1" x14ac:dyDescent="0.7">
      <c r="D49" s="5" t="str">
        <f>MAX($B$15:B49)&amp;"-"&amp;COUNTA($D$47:D48)+1</f>
        <v>3-2</v>
      </c>
      <c r="E49" s="40" t="s">
        <v>99</v>
      </c>
      <c r="F49" s="39"/>
      <c r="G49" s="195"/>
      <c r="H49" s="142"/>
      <c r="I49" s="196"/>
      <c r="J49" s="37"/>
      <c r="K49" s="37"/>
      <c r="L49" s="37"/>
      <c r="M49" s="37"/>
      <c r="N49" s="37"/>
      <c r="O49" s="37"/>
      <c r="P49" s="37"/>
    </row>
    <row r="50" spans="2:18" ht="29.25" customHeight="1" x14ac:dyDescent="0.7">
      <c r="D50" s="5" t="str">
        <f>MAX($B$15:B50)&amp;"-"&amp;COUNTA($D$47:D49)+1</f>
        <v>3-3</v>
      </c>
      <c r="E50" s="40" t="s">
        <v>100</v>
      </c>
      <c r="F50" s="39" t="s">
        <v>101</v>
      </c>
      <c r="G50" s="195"/>
      <c r="H50" s="142"/>
      <c r="I50" s="196"/>
      <c r="J50" s="37"/>
      <c r="K50" s="37"/>
      <c r="L50" s="37"/>
      <c r="M50" s="37"/>
      <c r="N50" s="37"/>
      <c r="O50" s="37"/>
      <c r="P50" s="37"/>
      <c r="Q50" s="98" t="s">
        <v>102</v>
      </c>
      <c r="R50" s="98" t="s">
        <v>103</v>
      </c>
    </row>
    <row r="51" spans="2:18" ht="29.25" customHeight="1" x14ac:dyDescent="0.7">
      <c r="D51" s="5" t="str">
        <f>MAX($B$15:B51)&amp;"-"&amp;COUNTA($D$47:D50)+1</f>
        <v>3-4</v>
      </c>
      <c r="E51" s="40" t="s">
        <v>104</v>
      </c>
      <c r="F51" s="39" t="s">
        <v>101</v>
      </c>
      <c r="G51" s="195"/>
      <c r="H51" s="142"/>
      <c r="I51" s="196"/>
      <c r="J51" s="37"/>
      <c r="K51" s="37"/>
      <c r="L51" s="37"/>
      <c r="M51" s="37"/>
      <c r="N51" s="37"/>
      <c r="O51" s="37"/>
      <c r="P51" s="37"/>
      <c r="Q51" s="98" t="s">
        <v>105</v>
      </c>
    </row>
    <row r="52" spans="2:18" x14ac:dyDescent="0.7">
      <c r="E52" s="6"/>
      <c r="F52" s="6"/>
    </row>
    <row r="53" spans="2:18" x14ac:dyDescent="0.7">
      <c r="B53" s="82">
        <f>MAX($B$14:B52)+1</f>
        <v>4</v>
      </c>
      <c r="C53" s="74" t="s">
        <v>106</v>
      </c>
    </row>
    <row r="54" spans="2:18" ht="29.25" customHeight="1" x14ac:dyDescent="0.7">
      <c r="C54" s="62"/>
      <c r="D54" s="5" t="str">
        <f>MAX($B$15:B54)&amp;"-"&amp;COUNTA($D$53:D53)+1</f>
        <v>4-1</v>
      </c>
      <c r="E54" s="40" t="s">
        <v>107</v>
      </c>
      <c r="F54" s="39" t="s">
        <v>108</v>
      </c>
      <c r="G54" s="198"/>
      <c r="H54" s="150" t="s">
        <v>109</v>
      </c>
    </row>
    <row r="55" spans="2:18" ht="29.25" customHeight="1" x14ac:dyDescent="0.7">
      <c r="D55" s="5" t="str">
        <f>MAX($B$15:B55)&amp;"-"&amp;COUNTA($D$53:D54)+1</f>
        <v>4-2</v>
      </c>
      <c r="E55" s="40" t="s">
        <v>110</v>
      </c>
      <c r="F55" s="39" t="s">
        <v>108</v>
      </c>
      <c r="G55" s="198"/>
      <c r="H55" s="150" t="s">
        <v>111</v>
      </c>
    </row>
    <row r="56" spans="2:18" ht="29.25" customHeight="1" x14ac:dyDescent="0.7">
      <c r="D56" s="5" t="str">
        <f>MAX($B$15:B56)&amp;"-"&amp;COUNTA($D$53:D55)+1</f>
        <v>4-3</v>
      </c>
      <c r="E56" s="47" t="s">
        <v>112</v>
      </c>
      <c r="F56" s="39" t="s">
        <v>108</v>
      </c>
      <c r="G56" s="199"/>
    </row>
    <row r="57" spans="2:18" ht="29.25" customHeight="1" x14ac:dyDescent="0.7">
      <c r="D57" s="5" t="str">
        <f>MAX($B$15:B57)&amp;"-"&amp;COUNTA($D$53:D56)+1</f>
        <v>4-4</v>
      </c>
      <c r="E57" s="47" t="s">
        <v>113</v>
      </c>
      <c r="F57" s="39" t="s">
        <v>108</v>
      </c>
      <c r="G57" s="199"/>
    </row>
    <row r="58" spans="2:18" x14ac:dyDescent="0.7">
      <c r="E58" s="98" t="s">
        <v>114</v>
      </c>
      <c r="F58" s="6"/>
      <c r="G58" s="6"/>
      <c r="H58" s="6"/>
    </row>
    <row r="59" spans="2:18" x14ac:dyDescent="0.7">
      <c r="E59" s="6"/>
      <c r="F59" s="6"/>
    </row>
    <row r="60" spans="2:18" ht="19.899999999999999" x14ac:dyDescent="0.7">
      <c r="B60" s="38" t="s">
        <v>115</v>
      </c>
      <c r="D60" s="1"/>
    </row>
    <row r="61" spans="2:18" x14ac:dyDescent="0.7">
      <c r="B61" s="82">
        <f>MAX($B$14:B60)+1</f>
        <v>5</v>
      </c>
      <c r="C61" s="74" t="s">
        <v>116</v>
      </c>
      <c r="D61" s="4"/>
      <c r="E61" s="6"/>
      <c r="F61" s="6"/>
    </row>
    <row r="62" spans="2:18" x14ac:dyDescent="0.7">
      <c r="B62" s="82"/>
      <c r="C62" s="178" t="s">
        <v>117</v>
      </c>
      <c r="D62" s="4"/>
      <c r="E62" s="6"/>
      <c r="F62" s="6"/>
    </row>
    <row r="63" spans="2:18" x14ac:dyDescent="0.7">
      <c r="B63" s="82"/>
      <c r="C63" s="178" t="s">
        <v>118</v>
      </c>
      <c r="D63" s="4"/>
      <c r="E63" s="6"/>
      <c r="F63" s="6"/>
    </row>
    <row r="64" spans="2:18" ht="29.25" customHeight="1" x14ac:dyDescent="0.7">
      <c r="C64" s="62"/>
      <c r="D64" s="5" t="str">
        <f>MAX($B$15:B64)&amp;"-"&amp;COUNTA($D$61:D61)+1</f>
        <v>5-1</v>
      </c>
      <c r="E64" s="40" t="s">
        <v>71</v>
      </c>
      <c r="F64" s="39"/>
      <c r="G64" s="195"/>
      <c r="H64" s="142"/>
      <c r="I64" s="196"/>
      <c r="J64" s="142"/>
      <c r="K64" s="142"/>
      <c r="L64" s="142"/>
      <c r="M64" s="142"/>
      <c r="N64" s="142"/>
      <c r="O64" s="142"/>
      <c r="P64" s="142"/>
    </row>
    <row r="65" spans="3:16" ht="29.25" customHeight="1" x14ac:dyDescent="0.7">
      <c r="D65" s="5" t="str">
        <f>MAX($B$15:B65)&amp;"-"&amp;COUNTA($D$61:D64)+1</f>
        <v>5-2</v>
      </c>
      <c r="E65" s="40" t="s">
        <v>72</v>
      </c>
      <c r="F65" s="39"/>
      <c r="G65" s="195"/>
      <c r="H65" s="142"/>
      <c r="I65" s="196"/>
      <c r="J65" s="142"/>
      <c r="K65" s="142"/>
      <c r="L65" s="142"/>
      <c r="M65" s="142"/>
      <c r="N65" s="142"/>
      <c r="O65" s="142"/>
      <c r="P65" s="142"/>
    </row>
    <row r="66" spans="3:16" ht="29.25" customHeight="1" x14ac:dyDescent="0.7">
      <c r="D66" s="5" t="str">
        <f>MAX($B$15:B66)&amp;"-"&amp;COUNTA($D$61:D65)+1</f>
        <v>5-3</v>
      </c>
      <c r="E66" s="40" t="s">
        <v>73</v>
      </c>
      <c r="F66" s="39"/>
      <c r="G66" s="195"/>
      <c r="H66" s="142"/>
      <c r="I66" s="196"/>
      <c r="J66" s="142"/>
      <c r="K66" s="142"/>
      <c r="L66" s="142"/>
      <c r="M66" s="142"/>
      <c r="N66" s="142"/>
      <c r="O66" s="142"/>
      <c r="P66" s="142"/>
    </row>
    <row r="67" spans="3:16" ht="29.25" customHeight="1" x14ac:dyDescent="0.7">
      <c r="C67" s="9"/>
      <c r="D67" s="7" t="str">
        <f>MAX($B$15:B67)&amp;"-"&amp;COUNTA($D$61:D66)+1</f>
        <v>5-4</v>
      </c>
      <c r="E67" s="42" t="s">
        <v>74</v>
      </c>
      <c r="F67" s="43"/>
      <c r="G67" s="105">
        <f>+G96+G115+G134+G153+G172+G191</f>
        <v>0</v>
      </c>
      <c r="H67" s="106">
        <f t="shared" ref="H67:P68" si="13">+H96+H115+H134+H153+H172+H191</f>
        <v>0</v>
      </c>
      <c r="I67" s="107">
        <f t="shared" si="13"/>
        <v>0</v>
      </c>
      <c r="J67" s="106">
        <f t="shared" si="13"/>
        <v>0</v>
      </c>
      <c r="K67" s="106">
        <f t="shared" si="13"/>
        <v>0</v>
      </c>
      <c r="L67" s="106">
        <f t="shared" si="13"/>
        <v>0</v>
      </c>
      <c r="M67" s="106">
        <f t="shared" si="13"/>
        <v>0</v>
      </c>
      <c r="N67" s="106">
        <f t="shared" si="13"/>
        <v>0</v>
      </c>
      <c r="O67" s="106">
        <f t="shared" si="13"/>
        <v>0</v>
      </c>
      <c r="P67" s="106">
        <f t="shared" si="13"/>
        <v>0</v>
      </c>
    </row>
    <row r="68" spans="3:16" ht="29.25" customHeight="1" x14ac:dyDescent="0.7">
      <c r="C68" s="9"/>
      <c r="D68" s="7" t="str">
        <f>MAX($B$15:B68)&amp;"-"&amp;COUNTA($D$61:D67)+1</f>
        <v>5-5</v>
      </c>
      <c r="E68" s="42" t="s">
        <v>75</v>
      </c>
      <c r="F68" s="43"/>
      <c r="G68" s="105">
        <f>+G97+G116+G135+G154+G173+G192</f>
        <v>0</v>
      </c>
      <c r="H68" s="106">
        <f t="shared" si="13"/>
        <v>0</v>
      </c>
      <c r="I68" s="107">
        <f t="shared" si="13"/>
        <v>0</v>
      </c>
      <c r="J68" s="106">
        <f t="shared" si="13"/>
        <v>0</v>
      </c>
      <c r="K68" s="106">
        <f t="shared" si="13"/>
        <v>0</v>
      </c>
      <c r="L68" s="106">
        <f t="shared" si="13"/>
        <v>0</v>
      </c>
      <c r="M68" s="106">
        <f t="shared" si="13"/>
        <v>0</v>
      </c>
      <c r="N68" s="106">
        <f t="shared" si="13"/>
        <v>0</v>
      </c>
      <c r="O68" s="106">
        <f t="shared" si="13"/>
        <v>0</v>
      </c>
      <c r="P68" s="106">
        <f>+P97+P116+P135+P154+P173+P192</f>
        <v>0</v>
      </c>
    </row>
    <row r="69" spans="3:16" ht="29.25" customHeight="1" x14ac:dyDescent="0.7">
      <c r="C69" s="9"/>
      <c r="D69" s="5" t="str">
        <f>MAX($B$15:B69)&amp;"-"&amp;COUNTA($D$61:D68)+1</f>
        <v>5-6</v>
      </c>
      <c r="E69" s="40" t="s">
        <v>76</v>
      </c>
      <c r="F69" s="39"/>
      <c r="G69" s="195"/>
      <c r="H69" s="142"/>
      <c r="I69" s="196"/>
      <c r="J69" s="142"/>
      <c r="K69" s="142"/>
      <c r="L69" s="142"/>
      <c r="M69" s="142"/>
      <c r="N69" s="142"/>
      <c r="O69" s="142"/>
      <c r="P69" s="142"/>
    </row>
    <row r="70" spans="3:16" ht="29.25" customHeight="1" x14ac:dyDescent="0.7">
      <c r="C70" s="9"/>
      <c r="D70" s="7" t="str">
        <f>MAX($B$15:B70)&amp;"-"&amp;COUNTA($D$61:D69)+1</f>
        <v>5-7</v>
      </c>
      <c r="E70" s="164" t="s">
        <v>77</v>
      </c>
      <c r="F70" s="43"/>
      <c r="G70" s="24">
        <f>+G66+G67+G68+G69</f>
        <v>0</v>
      </c>
      <c r="H70" s="25">
        <f t="shared" ref="H70:P70" si="14">+H66+H67+H68+H69</f>
        <v>0</v>
      </c>
      <c r="I70" s="36">
        <f t="shared" si="14"/>
        <v>0</v>
      </c>
      <c r="J70" s="25">
        <f t="shared" si="14"/>
        <v>0</v>
      </c>
      <c r="K70" s="25">
        <f t="shared" si="14"/>
        <v>0</v>
      </c>
      <c r="L70" s="25">
        <f t="shared" si="14"/>
        <v>0</v>
      </c>
      <c r="M70" s="25">
        <f t="shared" si="14"/>
        <v>0</v>
      </c>
      <c r="N70" s="25">
        <f t="shared" si="14"/>
        <v>0</v>
      </c>
      <c r="O70" s="25">
        <f t="shared" si="14"/>
        <v>0</v>
      </c>
      <c r="P70" s="25">
        <f t="shared" si="14"/>
        <v>0</v>
      </c>
    </row>
    <row r="71" spans="3:16" ht="29.25" customHeight="1" x14ac:dyDescent="0.7">
      <c r="C71" s="9"/>
      <c r="D71" s="7" t="str">
        <f>MAX($B$15:B71)&amp;"-"&amp;COUNTA($D$61:D70)+1</f>
        <v>5-8</v>
      </c>
      <c r="E71" s="164" t="s">
        <v>80</v>
      </c>
      <c r="F71" s="43" t="s">
        <v>81</v>
      </c>
      <c r="G71" s="105">
        <f>IF($G$34="就業時間換算","",+G98+G117+G136+G155+G174+G193)</f>
        <v>0</v>
      </c>
      <c r="H71" s="106">
        <f t="shared" ref="H71:P71" si="15">IF($G$34="就業時間換算","",+H98+H117+H136+H155+H174+H193)</f>
        <v>0</v>
      </c>
      <c r="I71" s="107">
        <f t="shared" si="15"/>
        <v>0</v>
      </c>
      <c r="J71" s="106">
        <f t="shared" si="15"/>
        <v>0</v>
      </c>
      <c r="K71" s="106">
        <f t="shared" si="15"/>
        <v>0</v>
      </c>
      <c r="L71" s="106">
        <f t="shared" si="15"/>
        <v>0</v>
      </c>
      <c r="M71" s="106">
        <f t="shared" si="15"/>
        <v>0</v>
      </c>
      <c r="N71" s="106">
        <f t="shared" si="15"/>
        <v>0</v>
      </c>
      <c r="O71" s="106">
        <f t="shared" si="15"/>
        <v>0</v>
      </c>
      <c r="P71" s="106">
        <f t="shared" si="15"/>
        <v>0</v>
      </c>
    </row>
    <row r="72" spans="3:16" ht="29.25" customHeight="1" x14ac:dyDescent="0.7">
      <c r="C72" s="9"/>
      <c r="D72" s="7" t="str">
        <f>MAX($B$15:B72)&amp;"-"&amp;COUNTA($D$61:D71)+1</f>
        <v>5-9</v>
      </c>
      <c r="E72" s="164" t="s">
        <v>82</v>
      </c>
      <c r="F72" s="44" t="s">
        <v>81</v>
      </c>
      <c r="G72" s="105">
        <f>IF($G$34="人数換算","",+G99+G118+G137+G156+G175+G194)</f>
        <v>0</v>
      </c>
      <c r="H72" s="106">
        <f t="shared" ref="H72:P72" si="16">IF($G$34="人数換算","",+H99+H118+H137+H156+H175+H194)</f>
        <v>0</v>
      </c>
      <c r="I72" s="107">
        <f t="shared" si="16"/>
        <v>0</v>
      </c>
      <c r="J72" s="106">
        <f t="shared" si="16"/>
        <v>0</v>
      </c>
      <c r="K72" s="106">
        <f t="shared" si="16"/>
        <v>0</v>
      </c>
      <c r="L72" s="106">
        <f t="shared" si="16"/>
        <v>0</v>
      </c>
      <c r="M72" s="106">
        <f t="shared" si="16"/>
        <v>0</v>
      </c>
      <c r="N72" s="106">
        <f t="shared" si="16"/>
        <v>0</v>
      </c>
      <c r="O72" s="106">
        <f t="shared" si="16"/>
        <v>0</v>
      </c>
      <c r="P72" s="106">
        <f t="shared" si="16"/>
        <v>0</v>
      </c>
    </row>
    <row r="73" spans="3:16" ht="29.25" customHeight="1" x14ac:dyDescent="0.7">
      <c r="C73" s="9"/>
      <c r="D73" s="7" t="str">
        <f>MAX($B$15:B73)&amp;"-"&amp;COUNTA($D$61:D72)+1</f>
        <v>5-10</v>
      </c>
      <c r="E73" s="164" t="s">
        <v>83</v>
      </c>
      <c r="F73" s="44" t="s">
        <v>81</v>
      </c>
      <c r="G73" s="105">
        <f>+G100+G119+G138+G157+G176+G195</f>
        <v>0</v>
      </c>
      <c r="H73" s="106">
        <f t="shared" ref="H73:P73" si="17">+H100+H119+H138+H157+H176+H195</f>
        <v>0</v>
      </c>
      <c r="I73" s="107">
        <f t="shared" si="17"/>
        <v>0</v>
      </c>
      <c r="J73" s="106">
        <f t="shared" si="17"/>
        <v>0</v>
      </c>
      <c r="K73" s="106">
        <f t="shared" si="17"/>
        <v>0</v>
      </c>
      <c r="L73" s="106">
        <f t="shared" si="17"/>
        <v>0</v>
      </c>
      <c r="M73" s="106">
        <f t="shared" si="17"/>
        <v>0</v>
      </c>
      <c r="N73" s="106">
        <f t="shared" si="17"/>
        <v>0</v>
      </c>
      <c r="O73" s="106">
        <f t="shared" si="17"/>
        <v>0</v>
      </c>
      <c r="P73" s="106">
        <f t="shared" si="17"/>
        <v>0</v>
      </c>
    </row>
    <row r="74" spans="3:16" ht="29.25" customHeight="1" x14ac:dyDescent="0.7">
      <c r="C74" s="9"/>
      <c r="D74" s="7" t="str">
        <f>MAX($B$15:B74)&amp;"-"&amp;COUNTA($D$61:D73)+1</f>
        <v>5-11</v>
      </c>
      <c r="E74" s="164" t="s">
        <v>84</v>
      </c>
      <c r="F74" s="43"/>
      <c r="G74" s="24" t="str">
        <f>IFERROR(+G67/G71,"")</f>
        <v/>
      </c>
      <c r="H74" s="25" t="str">
        <f>IFERROR(+H67/H71,"")</f>
        <v/>
      </c>
      <c r="I74" s="36" t="str">
        <f>IFERROR(+I67/I71,"")</f>
        <v/>
      </c>
      <c r="J74" s="25" t="str">
        <f t="shared" ref="J74:P74" si="18">IFERROR(+J67/J71,"")</f>
        <v/>
      </c>
      <c r="K74" s="25" t="str">
        <f t="shared" si="18"/>
        <v/>
      </c>
      <c r="L74" s="25" t="str">
        <f t="shared" si="18"/>
        <v/>
      </c>
      <c r="M74" s="25" t="str">
        <f t="shared" si="18"/>
        <v/>
      </c>
      <c r="N74" s="25" t="str">
        <f t="shared" si="18"/>
        <v/>
      </c>
      <c r="O74" s="25" t="str">
        <f t="shared" si="18"/>
        <v/>
      </c>
      <c r="P74" s="25" t="str">
        <f t="shared" si="18"/>
        <v/>
      </c>
    </row>
    <row r="75" spans="3:16" ht="29.25" customHeight="1" x14ac:dyDescent="0.7">
      <c r="C75" s="9"/>
      <c r="D75" s="7" t="str">
        <f>MAX($B$15:B75)&amp;"-"&amp;COUNTA($D$61:D74)+1</f>
        <v>5-12</v>
      </c>
      <c r="E75" s="164" t="s">
        <v>85</v>
      </c>
      <c r="F75" s="44"/>
      <c r="G75" s="24" t="str">
        <f>IFERROR(+G67/G72,"")</f>
        <v/>
      </c>
      <c r="H75" s="25" t="str">
        <f>IFERROR(+H67/H72,"")</f>
        <v/>
      </c>
      <c r="I75" s="36" t="str">
        <f t="shared" ref="I75:P75" si="19">IFERROR(+I67/I72,"")</f>
        <v/>
      </c>
      <c r="J75" s="25" t="str">
        <f>IFERROR(+J67/J72,"")</f>
        <v/>
      </c>
      <c r="K75" s="25" t="str">
        <f t="shared" si="19"/>
        <v/>
      </c>
      <c r="L75" s="25" t="str">
        <f t="shared" si="19"/>
        <v/>
      </c>
      <c r="M75" s="25" t="str">
        <f t="shared" si="19"/>
        <v/>
      </c>
      <c r="N75" s="25" t="str">
        <f t="shared" si="19"/>
        <v/>
      </c>
      <c r="O75" s="25" t="str">
        <f t="shared" si="19"/>
        <v/>
      </c>
      <c r="P75" s="25" t="str">
        <f t="shared" si="19"/>
        <v/>
      </c>
    </row>
    <row r="76" spans="3:16" ht="29.25" customHeight="1" x14ac:dyDescent="0.7">
      <c r="C76" s="9"/>
      <c r="D76" s="7" t="str">
        <f>MAX($B$15:B76)&amp;"-"&amp;COUNTA($D$61:D75)+1</f>
        <v>5-13</v>
      </c>
      <c r="E76" s="164" t="s">
        <v>86</v>
      </c>
      <c r="F76" s="43" t="s">
        <v>87</v>
      </c>
      <c r="G76" s="26"/>
      <c r="H76" s="77" t="str">
        <f>IFERROR((H74-G74)/G74,"")</f>
        <v/>
      </c>
      <c r="I76" s="78" t="str">
        <f t="shared" ref="I76:P77" si="20">IFERROR((I74-H74)/H74,"")</f>
        <v/>
      </c>
      <c r="J76" s="77" t="str">
        <f t="shared" si="20"/>
        <v/>
      </c>
      <c r="K76" s="77" t="str">
        <f t="shared" si="20"/>
        <v/>
      </c>
      <c r="L76" s="77" t="str">
        <f t="shared" si="20"/>
        <v/>
      </c>
      <c r="M76" s="77" t="str">
        <f t="shared" si="20"/>
        <v/>
      </c>
      <c r="N76" s="77" t="str">
        <f t="shared" si="20"/>
        <v/>
      </c>
      <c r="O76" s="77" t="str">
        <f t="shared" si="20"/>
        <v/>
      </c>
      <c r="P76" s="77" t="str">
        <f t="shared" si="20"/>
        <v/>
      </c>
    </row>
    <row r="77" spans="3:16" ht="29.25" customHeight="1" x14ac:dyDescent="0.7">
      <c r="C77" s="9"/>
      <c r="D77" s="7" t="str">
        <f>MAX($B$15:B77)&amp;"-"&amp;COUNTA($D$61:D76)+1</f>
        <v>5-14</v>
      </c>
      <c r="E77" s="164" t="s">
        <v>88</v>
      </c>
      <c r="F77" s="44" t="s">
        <v>89</v>
      </c>
      <c r="G77" s="26"/>
      <c r="H77" s="77" t="str">
        <f>IFERROR((H75-G75)/G75,"")</f>
        <v/>
      </c>
      <c r="I77" s="78" t="str">
        <f t="shared" si="20"/>
        <v/>
      </c>
      <c r="J77" s="77" t="str">
        <f t="shared" si="20"/>
        <v/>
      </c>
      <c r="K77" s="77" t="str">
        <f t="shared" si="20"/>
        <v/>
      </c>
      <c r="L77" s="77" t="str">
        <f t="shared" si="20"/>
        <v/>
      </c>
      <c r="M77" s="77" t="str">
        <f t="shared" si="20"/>
        <v/>
      </c>
      <c r="N77" s="77" t="str">
        <f t="shared" si="20"/>
        <v/>
      </c>
      <c r="O77" s="77" t="str">
        <f t="shared" si="20"/>
        <v/>
      </c>
      <c r="P77" s="77" t="str">
        <f t="shared" si="20"/>
        <v/>
      </c>
    </row>
    <row r="78" spans="3:16" ht="29.25" customHeight="1" x14ac:dyDescent="0.7">
      <c r="C78" s="9"/>
      <c r="D78" s="7" t="str">
        <f>MAX($B$15:B78)&amp;"-"&amp;COUNTA($D$61:D77)+1</f>
        <v>5-15</v>
      </c>
      <c r="E78" s="164" t="s">
        <v>90</v>
      </c>
      <c r="F78" s="43"/>
      <c r="G78" s="105" t="str">
        <f t="shared" ref="G78" si="21">IFERROR(+G68/G73,"")</f>
        <v/>
      </c>
      <c r="H78" s="106" t="str">
        <f>IFERROR(+H68/H73,"")</f>
        <v/>
      </c>
      <c r="I78" s="106" t="str">
        <f t="shared" ref="I78:P78" si="22">IFERROR(+I68/I73,"")</f>
        <v/>
      </c>
      <c r="J78" s="106" t="str">
        <f t="shared" si="22"/>
        <v/>
      </c>
      <c r="K78" s="106" t="str">
        <f t="shared" si="22"/>
        <v/>
      </c>
      <c r="L78" s="106" t="str">
        <f t="shared" si="22"/>
        <v/>
      </c>
      <c r="M78" s="106" t="str">
        <f t="shared" si="22"/>
        <v/>
      </c>
      <c r="N78" s="106" t="str">
        <f t="shared" si="22"/>
        <v/>
      </c>
      <c r="O78" s="106" t="str">
        <f t="shared" si="22"/>
        <v/>
      </c>
      <c r="P78" s="106" t="str">
        <f t="shared" si="22"/>
        <v/>
      </c>
    </row>
    <row r="79" spans="3:16" ht="29.25" customHeight="1" x14ac:dyDescent="0.7">
      <c r="C79" s="9"/>
      <c r="D79" s="7" t="str">
        <f>MAX($B$15:B79)&amp;"-"&amp;COUNTA($D$61:D78)+1</f>
        <v>5-16</v>
      </c>
      <c r="E79" s="164" t="s">
        <v>91</v>
      </c>
      <c r="F79" s="43" t="s">
        <v>87</v>
      </c>
      <c r="G79" s="26"/>
      <c r="H79" s="77" t="str">
        <f>IFERROR((H78-G78)/G78,"")</f>
        <v/>
      </c>
      <c r="I79" s="78" t="str">
        <f>IFERROR((I78-H78)/H78,"")</f>
        <v/>
      </c>
      <c r="J79" s="77" t="str">
        <f t="shared" ref="J79:P79" si="23">IFERROR((J78-I78)/I78,"")</f>
        <v/>
      </c>
      <c r="K79" s="77" t="str">
        <f t="shared" si="23"/>
        <v/>
      </c>
      <c r="L79" s="77" t="str">
        <f t="shared" si="23"/>
        <v/>
      </c>
      <c r="M79" s="77" t="str">
        <f t="shared" si="23"/>
        <v/>
      </c>
      <c r="N79" s="77" t="str">
        <f t="shared" si="23"/>
        <v/>
      </c>
      <c r="O79" s="77" t="str">
        <f t="shared" si="23"/>
        <v/>
      </c>
      <c r="P79" s="77" t="str">
        <f t="shared" si="23"/>
        <v/>
      </c>
    </row>
    <row r="80" spans="3:16" ht="29.25" customHeight="1" x14ac:dyDescent="0.7">
      <c r="C80" s="9"/>
      <c r="D80" s="7" t="str">
        <f>MAX($B$15:B80)&amp;"-"&amp;COUNTA($D$61:D79)+1</f>
        <v>5-17</v>
      </c>
      <c r="E80" s="164" t="s">
        <v>92</v>
      </c>
      <c r="F80" s="43"/>
      <c r="G80" s="24" t="str">
        <f>IFERROR(+G70/(G71+G73),"")</f>
        <v/>
      </c>
      <c r="H80" s="25" t="str">
        <f t="shared" ref="H80:P80" si="24">IFERROR(+H70/(H71+H73),"")</f>
        <v/>
      </c>
      <c r="I80" s="36" t="str">
        <f>IFERROR(+I70/(I71+I73),"")</f>
        <v/>
      </c>
      <c r="J80" s="25" t="str">
        <f t="shared" si="24"/>
        <v/>
      </c>
      <c r="K80" s="25" t="str">
        <f t="shared" si="24"/>
        <v/>
      </c>
      <c r="L80" s="25" t="str">
        <f t="shared" si="24"/>
        <v/>
      </c>
      <c r="M80" s="25" t="str">
        <f t="shared" si="24"/>
        <v/>
      </c>
      <c r="N80" s="25" t="str">
        <f t="shared" si="24"/>
        <v/>
      </c>
      <c r="O80" s="25" t="str">
        <f t="shared" si="24"/>
        <v/>
      </c>
      <c r="P80" s="25" t="str">
        <f t="shared" si="24"/>
        <v/>
      </c>
    </row>
    <row r="81" spans="2:17" ht="29.25" customHeight="1" x14ac:dyDescent="0.7">
      <c r="C81" s="9"/>
      <c r="D81" s="7" t="str">
        <f>MAX($B$15:B81)&amp;"-"&amp;COUNTA($D$61:D80)+1</f>
        <v>5-18</v>
      </c>
      <c r="E81" s="164" t="s">
        <v>93</v>
      </c>
      <c r="F81" s="44"/>
      <c r="G81" s="24" t="str">
        <f t="shared" ref="G81" si="25">IFERROR(+G70/(G72+G73),"")</f>
        <v/>
      </c>
      <c r="H81" s="25" t="str">
        <f>IFERROR(+H70/(H72+H73),"")</f>
        <v/>
      </c>
      <c r="I81" s="36" t="str">
        <f>IFERROR(+I70/(I72+I73),"")</f>
        <v/>
      </c>
      <c r="J81" s="25" t="str">
        <f t="shared" ref="J81:P81" si="26">IFERROR(+J70/(J72+J73),"")</f>
        <v/>
      </c>
      <c r="K81" s="25" t="str">
        <f t="shared" si="26"/>
        <v/>
      </c>
      <c r="L81" s="25" t="str">
        <f t="shared" si="26"/>
        <v/>
      </c>
      <c r="M81" s="25" t="str">
        <f t="shared" si="26"/>
        <v/>
      </c>
      <c r="N81" s="25" t="str">
        <f t="shared" si="26"/>
        <v/>
      </c>
      <c r="O81" s="25" t="str">
        <f t="shared" si="26"/>
        <v/>
      </c>
      <c r="P81" s="25" t="str">
        <f t="shared" si="26"/>
        <v/>
      </c>
    </row>
    <row r="82" spans="2:17" ht="29.25" customHeight="1" x14ac:dyDescent="0.7">
      <c r="D82" s="5" t="str">
        <f>MAX($B$15:B82)&amp;"-"&amp;COUNTA($D$61:D81)+1</f>
        <v>5-19</v>
      </c>
      <c r="E82" s="40" t="s">
        <v>119</v>
      </c>
      <c r="F82" s="39" t="s">
        <v>87</v>
      </c>
      <c r="G82" s="200"/>
      <c r="H82" s="102" t="s">
        <v>120</v>
      </c>
    </row>
    <row r="83" spans="2:17" x14ac:dyDescent="0.7">
      <c r="E83" s="6"/>
      <c r="F83" s="6"/>
    </row>
    <row r="84" spans="2:17" x14ac:dyDescent="0.7">
      <c r="B84" s="82">
        <f>MAX($B$14:B83)+1</f>
        <v>6</v>
      </c>
      <c r="C84" s="74" t="s">
        <v>121</v>
      </c>
      <c r="D84" s="81"/>
      <c r="E84" s="23"/>
      <c r="F84" s="23"/>
      <c r="G84" s="23"/>
    </row>
    <row r="85" spans="2:17" ht="29.25" customHeight="1" x14ac:dyDescent="0.7">
      <c r="D85" s="5" t="str">
        <f>MAX($B$15:B85)&amp;"-"&amp;COUNTA($D$84:D84)+1</f>
        <v>6-1</v>
      </c>
      <c r="E85" s="47" t="s">
        <v>122</v>
      </c>
      <c r="F85" s="39" t="s">
        <v>108</v>
      </c>
      <c r="G85" s="201"/>
      <c r="I85" s="65"/>
    </row>
    <row r="86" spans="2:17" ht="29.25" customHeight="1" x14ac:dyDescent="0.7">
      <c r="D86" s="5" t="str">
        <f>MAX($B$15:B86)&amp;"-"&amp;COUNTA($D$84:D85)+1</f>
        <v>6-2</v>
      </c>
      <c r="E86" s="47" t="s">
        <v>123</v>
      </c>
      <c r="F86" s="39" t="s">
        <v>124</v>
      </c>
      <c r="G86" s="202"/>
      <c r="H86" s="202"/>
      <c r="I86" s="202"/>
      <c r="J86" s="202"/>
      <c r="K86" s="202"/>
    </row>
    <row r="87" spans="2:17" x14ac:dyDescent="0.7">
      <c r="C87" s="9"/>
      <c r="D87" s="9"/>
      <c r="E87" s="108" t="s">
        <v>125</v>
      </c>
      <c r="F87" s="70"/>
      <c r="G87" s="62"/>
      <c r="H87" s="62"/>
    </row>
    <row r="88" spans="2:17" x14ac:dyDescent="0.7">
      <c r="E88" s="6"/>
      <c r="F88" s="6"/>
    </row>
    <row r="89" spans="2:17" ht="18" thickBot="1" x14ac:dyDescent="0.75">
      <c r="B89" s="104"/>
      <c r="C89" s="75" t="s">
        <v>126</v>
      </c>
      <c r="D89" s="4"/>
      <c r="E89" s="6"/>
      <c r="F89" s="6"/>
    </row>
    <row r="90" spans="2:17" ht="29.25" customHeight="1" thickBot="1" x14ac:dyDescent="0.75">
      <c r="D90" s="181">
        <f>COUNTA($D108:D$108)+1</f>
        <v>1</v>
      </c>
      <c r="E90" s="182" t="s">
        <v>127</v>
      </c>
      <c r="F90" s="183"/>
      <c r="G90" s="184" t="str">
        <f>IF($G$85="","",$G$85)</f>
        <v/>
      </c>
      <c r="H90" s="6"/>
      <c r="M90" s="168" t="s">
        <v>128</v>
      </c>
      <c r="N90" s="79" t="s">
        <v>129</v>
      </c>
      <c r="O90" s="79" t="s">
        <v>130</v>
      </c>
      <c r="P90" s="79" t="str">
        <f>"基準："&amp;$G90</f>
        <v>基準：</v>
      </c>
    </row>
    <row r="91" spans="2:17" ht="29.25" customHeight="1" x14ac:dyDescent="0.7">
      <c r="D91" s="81">
        <f>COUNTA($D$108:D109)+1</f>
        <v>2</v>
      </c>
      <c r="E91" s="83" t="s">
        <v>131</v>
      </c>
      <c r="F91" s="87" t="s">
        <v>108</v>
      </c>
      <c r="G91" s="203"/>
      <c r="H91" s="6"/>
      <c r="M91" s="167" t="s">
        <v>132</v>
      </c>
      <c r="N91" s="167" t="str">
        <f>IF($G$34="就業時間換算","－",IFERROR(((HLOOKUP(DATE(YEAR($E$13)+3,MONTH($E$9),DAY($E$9)),$G95:$P106,7,FALSE))/(HLOOKUP(DATE(YEAR($E$13),MONTH($E$9),DAY($E$9)),$G95:$P106,7,FALSE)))^(1/3)-1,""))</f>
        <v/>
      </c>
      <c r="O91" s="185" t="str">
        <f>IF($G$34="人数換算","－",IFERROR(((HLOOKUP(DATE(YEAR($E$13)+3,MONTH($E$9),DAY($E$9)),$G95:$P106,8,FALSE))/(HLOOKUP(DATE(YEAR($E$13),MONTH($E$9),DAY($E$9)),$G95:$P106,8,FALSE)))^(1/3)-1,""))</f>
        <v/>
      </c>
      <c r="P91" s="210" t="str">
        <f>IFERROR(VLOOKUP($G90,【参考】最低賃金の5年間の年平均の年平均上昇率!$B$4:$C$50,2,FALSE),"")</f>
        <v/>
      </c>
      <c r="Q91" s="170" t="str">
        <f>IF($G$34="人数換算",$N91,IF($G$34="就業時間換算",$O91,""))</f>
        <v/>
      </c>
    </row>
    <row r="92" spans="2:17" ht="29.25" customHeight="1" x14ac:dyDescent="0.7">
      <c r="D92" s="81">
        <f>COUNTA($D$108:D110)+1</f>
        <v>3</v>
      </c>
      <c r="E92" s="83" t="s">
        <v>133</v>
      </c>
      <c r="F92" s="52" t="s">
        <v>108</v>
      </c>
      <c r="G92" s="204"/>
      <c r="H92" s="6"/>
      <c r="M92" s="167" t="s">
        <v>134</v>
      </c>
      <c r="N92" s="167" t="str">
        <f>IFERROR(((HLOOKUP(DATE(YEAR($E$13)+3,MONTH($E$9),DAY($E$9)),$G95:$P106,11,FALSE))/(HLOOKUP(DATE(YEAR($E$13),MONTH($E$9),DAY($E$9)),$G95:$P106,11,FALSE)))^(1/3)-1,"")</f>
        <v/>
      </c>
      <c r="O92" s="186" t="s">
        <v>135</v>
      </c>
      <c r="P92" s="211"/>
    </row>
    <row r="93" spans="2:17" x14ac:dyDescent="0.7">
      <c r="D93" s="1"/>
      <c r="E93" s="98" t="s">
        <v>114</v>
      </c>
      <c r="G93" s="1" t="s">
        <v>136</v>
      </c>
    </row>
    <row r="94" spans="2:17" x14ac:dyDescent="0.7">
      <c r="D94" s="1"/>
      <c r="G94" s="97" t="s">
        <v>54</v>
      </c>
      <c r="H94" s="97" t="s">
        <v>55</v>
      </c>
      <c r="I94" s="97" t="s">
        <v>56</v>
      </c>
      <c r="J94" s="64" t="s">
        <v>57</v>
      </c>
      <c r="K94" s="64"/>
      <c r="L94" s="64"/>
      <c r="M94" s="64"/>
      <c r="N94" s="64"/>
      <c r="O94" s="64"/>
      <c r="P94" s="64"/>
    </row>
    <row r="95" spans="2:17" x14ac:dyDescent="0.7">
      <c r="D95" s="23"/>
      <c r="E95" s="23"/>
      <c r="F95" s="86"/>
      <c r="G95" s="95" t="str">
        <f>IF($I95="","",EDATE(H95,-12))</f>
        <v/>
      </c>
      <c r="H95" s="95" t="str">
        <f>IF($I95="","",EDATE(I95,-12))</f>
        <v/>
      </c>
      <c r="I95" s="95" t="str">
        <f>IF($I$12="","",$I$12)</f>
        <v/>
      </c>
      <c r="J95" s="96" t="str">
        <f>IF($I95="","",EDATE(I95,12))</f>
        <v/>
      </c>
      <c r="K95" s="96" t="str">
        <f t="shared" ref="K95:N95" si="27">IF($I95="","",EDATE(J95,12))</f>
        <v/>
      </c>
      <c r="L95" s="96" t="str">
        <f t="shared" si="27"/>
        <v/>
      </c>
      <c r="M95" s="96" t="str">
        <f t="shared" si="27"/>
        <v/>
      </c>
      <c r="N95" s="96" t="str">
        <f t="shared" si="27"/>
        <v/>
      </c>
      <c r="O95" s="96" t="str">
        <f>IF($I95="","",EDATE(N95,12))</f>
        <v/>
      </c>
      <c r="P95" s="96" t="str">
        <f t="shared" ref="P95" si="28">IF($I95="","",EDATE(O95,12))</f>
        <v/>
      </c>
    </row>
    <row r="96" spans="2:17" ht="29.25" customHeight="1" x14ac:dyDescent="0.7">
      <c r="D96" s="5">
        <f>COUNTA($D$108:D114)+1</f>
        <v>4</v>
      </c>
      <c r="E96" s="40" t="s">
        <v>74</v>
      </c>
      <c r="F96" s="39"/>
      <c r="G96" s="195"/>
      <c r="H96" s="142"/>
      <c r="I96" s="196"/>
      <c r="J96" s="142"/>
      <c r="K96" s="142"/>
      <c r="L96" s="142"/>
      <c r="M96" s="142"/>
      <c r="N96" s="142"/>
      <c r="O96" s="142"/>
      <c r="P96" s="142"/>
    </row>
    <row r="97" spans="2:17" ht="29.25" customHeight="1" x14ac:dyDescent="0.7">
      <c r="C97" s="9"/>
      <c r="D97" s="5">
        <f>COUNTA($D$108:D115)+1</f>
        <v>5</v>
      </c>
      <c r="E97" s="40" t="s">
        <v>75</v>
      </c>
      <c r="F97" s="39"/>
      <c r="G97" s="195"/>
      <c r="H97" s="142"/>
      <c r="I97" s="196"/>
      <c r="J97" s="142"/>
      <c r="K97" s="142"/>
      <c r="L97" s="142"/>
      <c r="M97" s="142"/>
      <c r="N97" s="142"/>
      <c r="O97" s="142"/>
      <c r="P97" s="142"/>
    </row>
    <row r="98" spans="2:17" ht="29.25" customHeight="1" x14ac:dyDescent="0.7">
      <c r="C98" s="9"/>
      <c r="D98" s="5">
        <f>COUNTA($D$108:D116)+1</f>
        <v>6</v>
      </c>
      <c r="E98" s="40" t="s">
        <v>80</v>
      </c>
      <c r="F98" s="39" t="s">
        <v>81</v>
      </c>
      <c r="G98" s="195"/>
      <c r="H98" s="142"/>
      <c r="I98" s="196"/>
      <c r="J98" s="142"/>
      <c r="K98" s="142"/>
      <c r="L98" s="142"/>
      <c r="M98" s="142"/>
      <c r="N98" s="142"/>
      <c r="O98" s="142"/>
      <c r="P98" s="142"/>
    </row>
    <row r="99" spans="2:17" ht="29.25" customHeight="1" x14ac:dyDescent="0.7">
      <c r="C99" s="9"/>
      <c r="D99" s="5">
        <f>COUNTA($D$108:D117)+1</f>
        <v>7</v>
      </c>
      <c r="E99" s="40" t="s">
        <v>82</v>
      </c>
      <c r="F99" s="41" t="s">
        <v>81</v>
      </c>
      <c r="G99" s="195"/>
      <c r="H99" s="142"/>
      <c r="I99" s="196"/>
      <c r="J99" s="142"/>
      <c r="K99" s="142"/>
      <c r="L99" s="142"/>
      <c r="M99" s="142"/>
      <c r="N99" s="142"/>
      <c r="O99" s="142"/>
      <c r="P99" s="142"/>
    </row>
    <row r="100" spans="2:17" ht="29.25" customHeight="1" x14ac:dyDescent="0.7">
      <c r="C100" s="9"/>
      <c r="D100" s="5">
        <f>COUNTA($D$108:D118)+1</f>
        <v>8</v>
      </c>
      <c r="E100" s="40" t="s">
        <v>83</v>
      </c>
      <c r="F100" s="39" t="s">
        <v>137</v>
      </c>
      <c r="G100" s="195"/>
      <c r="H100" s="142"/>
      <c r="I100" s="196"/>
      <c r="J100" s="142"/>
      <c r="K100" s="142"/>
      <c r="L100" s="142"/>
      <c r="M100" s="142"/>
      <c r="N100" s="142"/>
      <c r="O100" s="142"/>
      <c r="P100" s="142"/>
    </row>
    <row r="101" spans="2:17" ht="29.25" customHeight="1" x14ac:dyDescent="0.7">
      <c r="C101" s="9"/>
      <c r="D101" s="7">
        <f>COUNTA($D$108:D119)+1</f>
        <v>9</v>
      </c>
      <c r="E101" s="42" t="s">
        <v>84</v>
      </c>
      <c r="F101" s="43"/>
      <c r="G101" s="24" t="str">
        <f>IF($G$34="就業時間換算","",IFERROR(+G96/G98,""))</f>
        <v/>
      </c>
      <c r="H101" s="25" t="str">
        <f t="shared" ref="H101:P101" si="29">IF($G$34="就業時間換算","",IFERROR(+H96/H98,""))</f>
        <v/>
      </c>
      <c r="I101" s="36" t="str">
        <f t="shared" si="29"/>
        <v/>
      </c>
      <c r="J101" s="25" t="str">
        <f t="shared" si="29"/>
        <v/>
      </c>
      <c r="K101" s="25" t="str">
        <f t="shared" si="29"/>
        <v/>
      </c>
      <c r="L101" s="25" t="str">
        <f t="shared" si="29"/>
        <v/>
      </c>
      <c r="M101" s="25" t="str">
        <f t="shared" si="29"/>
        <v/>
      </c>
      <c r="N101" s="25" t="str">
        <f t="shared" si="29"/>
        <v/>
      </c>
      <c r="O101" s="25" t="str">
        <f t="shared" si="29"/>
        <v/>
      </c>
      <c r="P101" s="25" t="str">
        <f t="shared" si="29"/>
        <v/>
      </c>
    </row>
    <row r="102" spans="2:17" ht="29.25" customHeight="1" x14ac:dyDescent="0.7">
      <c r="C102" s="9"/>
      <c r="D102" s="7">
        <f>COUNTA($D$108:D120)+1</f>
        <v>10</v>
      </c>
      <c r="E102" s="42" t="s">
        <v>85</v>
      </c>
      <c r="F102" s="44"/>
      <c r="G102" s="24" t="str">
        <f>IF($G$34="人数換算","",IFERROR(+G96/G99,""))</f>
        <v/>
      </c>
      <c r="H102" s="25" t="str">
        <f>IF($G$34="人数換算","",IFERROR(+H96/H99,""))</f>
        <v/>
      </c>
      <c r="I102" s="36" t="str">
        <f t="shared" ref="I102:P102" si="30">IF($G$34="人数換算","",IFERROR(+I96/I99,""))</f>
        <v/>
      </c>
      <c r="J102" s="25" t="str">
        <f t="shared" si="30"/>
        <v/>
      </c>
      <c r="K102" s="25" t="str">
        <f t="shared" si="30"/>
        <v/>
      </c>
      <c r="L102" s="25" t="str">
        <f t="shared" si="30"/>
        <v/>
      </c>
      <c r="M102" s="25" t="str">
        <f t="shared" si="30"/>
        <v/>
      </c>
      <c r="N102" s="25" t="str">
        <f t="shared" si="30"/>
        <v/>
      </c>
      <c r="O102" s="25" t="str">
        <f t="shared" si="30"/>
        <v/>
      </c>
      <c r="P102" s="25" t="str">
        <f t="shared" si="30"/>
        <v/>
      </c>
    </row>
    <row r="103" spans="2:17" ht="29.25" customHeight="1" x14ac:dyDescent="0.7">
      <c r="C103" s="9"/>
      <c r="D103" s="7">
        <f>COUNTA($D$108:D121)+1</f>
        <v>11</v>
      </c>
      <c r="E103" s="42" t="s">
        <v>86</v>
      </c>
      <c r="F103" s="43" t="s">
        <v>87</v>
      </c>
      <c r="G103" s="26"/>
      <c r="H103" s="77" t="str">
        <f>IFERROR((H101-G101)/G101,"")</f>
        <v/>
      </c>
      <c r="I103" s="78" t="str">
        <f>IFERROR((I101-H101)/H101,"")</f>
        <v/>
      </c>
      <c r="J103" s="77" t="str">
        <f t="shared" ref="J103:P104" si="31">IFERROR((J101-I101)/I101,"")</f>
        <v/>
      </c>
      <c r="K103" s="77" t="str">
        <f t="shared" si="31"/>
        <v/>
      </c>
      <c r="L103" s="77" t="str">
        <f t="shared" si="31"/>
        <v/>
      </c>
      <c r="M103" s="77" t="str">
        <f t="shared" si="31"/>
        <v/>
      </c>
      <c r="N103" s="77" t="str">
        <f t="shared" si="31"/>
        <v/>
      </c>
      <c r="O103" s="77" t="str">
        <f t="shared" si="31"/>
        <v/>
      </c>
      <c r="P103" s="77" t="str">
        <f t="shared" si="31"/>
        <v/>
      </c>
    </row>
    <row r="104" spans="2:17" ht="29.25" customHeight="1" x14ac:dyDescent="0.7">
      <c r="C104" s="9"/>
      <c r="D104" s="7">
        <f>COUNTA($D$108:D122)+1</f>
        <v>12</v>
      </c>
      <c r="E104" s="42" t="s">
        <v>88</v>
      </c>
      <c r="F104" s="44" t="s">
        <v>89</v>
      </c>
      <c r="G104" s="26"/>
      <c r="H104" s="77" t="str">
        <f>IFERROR((H102-G102)/G102,"")</f>
        <v/>
      </c>
      <c r="I104" s="78" t="str">
        <f t="shared" ref="I104" si="32">IFERROR((I102-H102)/H102,"")</f>
        <v/>
      </c>
      <c r="J104" s="77" t="str">
        <f t="shared" si="31"/>
        <v/>
      </c>
      <c r="K104" s="77" t="str">
        <f t="shared" si="31"/>
        <v/>
      </c>
      <c r="L104" s="77" t="str">
        <f t="shared" si="31"/>
        <v/>
      </c>
      <c r="M104" s="77" t="str">
        <f t="shared" si="31"/>
        <v/>
      </c>
      <c r="N104" s="77" t="str">
        <f t="shared" si="31"/>
        <v/>
      </c>
      <c r="O104" s="77" t="str">
        <f t="shared" si="31"/>
        <v/>
      </c>
      <c r="P104" s="77" t="str">
        <f t="shared" si="31"/>
        <v/>
      </c>
    </row>
    <row r="105" spans="2:17" ht="29.25" customHeight="1" x14ac:dyDescent="0.7">
      <c r="C105" s="9"/>
      <c r="D105" s="7">
        <f>COUNTA($D$108:D123)+1</f>
        <v>13</v>
      </c>
      <c r="E105" s="42" t="s">
        <v>90</v>
      </c>
      <c r="F105" s="43"/>
      <c r="G105" s="105" t="str">
        <f>IFERROR(+G97/G100,"")</f>
        <v/>
      </c>
      <c r="H105" s="106" t="str">
        <f>IFERROR(+H97/H100,"")</f>
        <v/>
      </c>
      <c r="I105" s="106" t="str">
        <f t="shared" ref="I105:P105" si="33">IFERROR(+I97/I100,"")</f>
        <v/>
      </c>
      <c r="J105" s="106" t="str">
        <f t="shared" si="33"/>
        <v/>
      </c>
      <c r="K105" s="106" t="str">
        <f t="shared" si="33"/>
        <v/>
      </c>
      <c r="L105" s="106" t="str">
        <f t="shared" si="33"/>
        <v/>
      </c>
      <c r="M105" s="106" t="str">
        <f t="shared" si="33"/>
        <v/>
      </c>
      <c r="N105" s="106" t="str">
        <f t="shared" si="33"/>
        <v/>
      </c>
      <c r="O105" s="106" t="str">
        <f t="shared" si="33"/>
        <v/>
      </c>
      <c r="P105" s="106" t="str">
        <f t="shared" si="33"/>
        <v/>
      </c>
    </row>
    <row r="106" spans="2:17" ht="29.25" customHeight="1" x14ac:dyDescent="0.7">
      <c r="D106" s="7">
        <f>COUNTA($D$108:D124)+1</f>
        <v>14</v>
      </c>
      <c r="E106" s="42" t="s">
        <v>91</v>
      </c>
      <c r="F106" s="43" t="s">
        <v>87</v>
      </c>
      <c r="G106" s="26"/>
      <c r="H106" s="77" t="str">
        <f>IFERROR((H105-G105)/G105,"")</f>
        <v/>
      </c>
      <c r="I106" s="78" t="str">
        <f>IFERROR((I105-H105)/H105,"")</f>
        <v/>
      </c>
      <c r="J106" s="77" t="str">
        <f t="shared" ref="J106:M106" si="34">IFERROR((J105-I105)/I105,"")</f>
        <v/>
      </c>
      <c r="K106" s="77" t="str">
        <f t="shared" si="34"/>
        <v/>
      </c>
      <c r="L106" s="77" t="str">
        <f t="shared" si="34"/>
        <v/>
      </c>
      <c r="M106" s="77" t="str">
        <f t="shared" si="34"/>
        <v/>
      </c>
      <c r="N106" s="77" t="str">
        <f>IFERROR((N105-M105)/M105,"")</f>
        <v/>
      </c>
      <c r="O106" s="77" t="str">
        <f t="shared" ref="O106:P106" si="35">IFERROR((O105-N105)/N105,"")</f>
        <v/>
      </c>
      <c r="P106" s="77" t="str">
        <f t="shared" si="35"/>
        <v/>
      </c>
    </row>
    <row r="107" spans="2:17" x14ac:dyDescent="0.7">
      <c r="E107" s="71"/>
    </row>
    <row r="108" spans="2:17" ht="18" thickBot="1" x14ac:dyDescent="0.75">
      <c r="B108" s="104"/>
      <c r="C108" s="75" t="s">
        <v>138</v>
      </c>
      <c r="D108" s="4"/>
      <c r="E108" s="6"/>
      <c r="F108" s="6"/>
      <c r="M108" s="166"/>
    </row>
    <row r="109" spans="2:17" ht="29.25" customHeight="1" thickBot="1" x14ac:dyDescent="0.75">
      <c r="D109" s="181">
        <f>COUNTA($D$108:D108)+1</f>
        <v>1</v>
      </c>
      <c r="E109" s="182" t="s">
        <v>127</v>
      </c>
      <c r="F109" s="183"/>
      <c r="G109" s="184" t="str">
        <f>IF($G$86="","",$G$86)</f>
        <v/>
      </c>
      <c r="L109" s="53"/>
      <c r="M109" s="168" t="s">
        <v>128</v>
      </c>
      <c r="N109" s="79" t="s">
        <v>129</v>
      </c>
      <c r="O109" s="79" t="s">
        <v>130</v>
      </c>
      <c r="P109" s="79" t="str">
        <f>"基準："&amp;$G109</f>
        <v>基準：</v>
      </c>
    </row>
    <row r="110" spans="2:17" ht="29.25" customHeight="1" x14ac:dyDescent="0.7">
      <c r="D110" s="81">
        <f>COUNTA($D$108:D109)+1</f>
        <v>2</v>
      </c>
      <c r="E110" s="83" t="s">
        <v>131</v>
      </c>
      <c r="F110" s="87" t="s">
        <v>108</v>
      </c>
      <c r="G110" s="203"/>
      <c r="H110" s="6"/>
      <c r="M110" s="167" t="s">
        <v>132</v>
      </c>
      <c r="N110" s="167" t="str">
        <f>IF($G$34="就業時間換算","－",IFERROR(((HLOOKUP(DATE(YEAR($E$13)+3,MONTH($E$9),DAY($E$9)),$G114:$P125,7,FALSE))/(HLOOKUP(DATE(YEAR($E$13),MONTH($E$9),DAY($E$9)),$G114:$P125,7,FALSE)))^(1/3)-1,""))</f>
        <v/>
      </c>
      <c r="O110" s="185" t="str">
        <f>IF($G$34="人数換算","－",IFERROR(((HLOOKUP(DATE(YEAR($E$13)+3,MONTH($E$9),DAY($E$9)),$G114:$P125,8,FALSE))/(HLOOKUP(DATE(YEAR($E$13),MONTH($E$9),DAY($E$9)),$G114:$P125,8,FALSE)))^(1/3)-1,""))</f>
        <v/>
      </c>
      <c r="P110" s="210" t="str">
        <f>IFERROR(VLOOKUP($G109,【参考】最低賃金の5年間の年平均の年平均上昇率!$B$4:$C$50,2,FALSE),"")</f>
        <v/>
      </c>
      <c r="Q110" s="170" t="str">
        <f>IF($G$34="人数換算",$N110,IF($G$34="就業時間換算",$O110,""))</f>
        <v/>
      </c>
    </row>
    <row r="111" spans="2:17" ht="29.25" customHeight="1" x14ac:dyDescent="0.7">
      <c r="D111" s="81">
        <f>COUNTA($D$108:D110)+1</f>
        <v>3</v>
      </c>
      <c r="E111" s="83" t="s">
        <v>133</v>
      </c>
      <c r="F111" s="52" t="s">
        <v>108</v>
      </c>
      <c r="G111" s="204"/>
      <c r="H111" s="6"/>
      <c r="M111" s="167" t="s">
        <v>134</v>
      </c>
      <c r="N111" s="167" t="str">
        <f>IFERROR(((HLOOKUP(DATE(YEAR($E$13)+3,MONTH($E$9),DAY($E$9)),$G114:$P125,11,FALSE))/(HLOOKUP(DATE(YEAR($E$13),MONTH($E$9),DAY($E$9)),$G114:$P125,11,FALSE)))^(1/3)-1,"")</f>
        <v/>
      </c>
      <c r="O111" s="186" t="s">
        <v>135</v>
      </c>
      <c r="P111" s="211"/>
    </row>
    <row r="112" spans="2:17" x14ac:dyDescent="0.7">
      <c r="D112" s="1"/>
      <c r="E112" s="98" t="s">
        <v>114</v>
      </c>
      <c r="G112" s="1" t="s">
        <v>136</v>
      </c>
    </row>
    <row r="113" spans="2:16" x14ac:dyDescent="0.7">
      <c r="D113" s="1"/>
      <c r="G113" s="97" t="s">
        <v>54</v>
      </c>
      <c r="H113" s="97" t="s">
        <v>55</v>
      </c>
      <c r="I113" s="97" t="s">
        <v>56</v>
      </c>
      <c r="J113" s="64" t="s">
        <v>57</v>
      </c>
      <c r="K113" s="64"/>
      <c r="L113" s="64"/>
      <c r="M113" s="64"/>
      <c r="N113" s="64"/>
      <c r="O113" s="64"/>
      <c r="P113" s="64"/>
    </row>
    <row r="114" spans="2:16" x14ac:dyDescent="0.7">
      <c r="D114" s="23"/>
      <c r="E114" s="23"/>
      <c r="F114" s="86"/>
      <c r="G114" s="95" t="str">
        <f>IF($I114="","",EDATE(H114,-12))</f>
        <v/>
      </c>
      <c r="H114" s="95" t="str">
        <f>IF($I114="","",EDATE(I114,-12))</f>
        <v/>
      </c>
      <c r="I114" s="95" t="str">
        <f>IF($I$12="","",$I$12)</f>
        <v/>
      </c>
      <c r="J114" s="96" t="str">
        <f>IF($I114="","",EDATE(I114,12))</f>
        <v/>
      </c>
      <c r="K114" s="96" t="str">
        <f t="shared" ref="K114:P114" si="36">IF($I114="","",EDATE(J114,12))</f>
        <v/>
      </c>
      <c r="L114" s="96" t="str">
        <f t="shared" si="36"/>
        <v/>
      </c>
      <c r="M114" s="96" t="str">
        <f t="shared" si="36"/>
        <v/>
      </c>
      <c r="N114" s="96" t="str">
        <f t="shared" si="36"/>
        <v/>
      </c>
      <c r="O114" s="96" t="str">
        <f>IF($I114="","",EDATE(N114,12))</f>
        <v/>
      </c>
      <c r="P114" s="96" t="str">
        <f t="shared" si="36"/>
        <v/>
      </c>
    </row>
    <row r="115" spans="2:16" ht="29.25" customHeight="1" x14ac:dyDescent="0.7">
      <c r="D115" s="5">
        <f>COUNTA($D$108:D114)+1</f>
        <v>4</v>
      </c>
      <c r="E115" s="40" t="s">
        <v>74</v>
      </c>
      <c r="F115" s="39"/>
      <c r="G115" s="195"/>
      <c r="H115" s="142"/>
      <c r="I115" s="196"/>
      <c r="J115" s="142"/>
      <c r="K115" s="142"/>
      <c r="L115" s="142"/>
      <c r="M115" s="142"/>
      <c r="N115" s="142"/>
      <c r="O115" s="142"/>
      <c r="P115" s="142"/>
    </row>
    <row r="116" spans="2:16" ht="29.25" customHeight="1" x14ac:dyDescent="0.7">
      <c r="C116" s="9"/>
      <c r="D116" s="5">
        <f>COUNTA($D$108:D115)+1</f>
        <v>5</v>
      </c>
      <c r="E116" s="40" t="s">
        <v>75</v>
      </c>
      <c r="F116" s="39"/>
      <c r="G116" s="195"/>
      <c r="H116" s="142"/>
      <c r="I116" s="196"/>
      <c r="J116" s="142"/>
      <c r="K116" s="142"/>
      <c r="L116" s="142"/>
      <c r="M116" s="142"/>
      <c r="N116" s="142"/>
      <c r="O116" s="142"/>
      <c r="P116" s="142"/>
    </row>
    <row r="117" spans="2:16" ht="29.25" customHeight="1" x14ac:dyDescent="0.7">
      <c r="C117" s="9"/>
      <c r="D117" s="5">
        <f>COUNTA($D$108:D116)+1</f>
        <v>6</v>
      </c>
      <c r="E117" s="40" t="s">
        <v>80</v>
      </c>
      <c r="F117" s="39" t="s">
        <v>81</v>
      </c>
      <c r="G117" s="195"/>
      <c r="H117" s="142"/>
      <c r="I117" s="196"/>
      <c r="J117" s="142"/>
      <c r="K117" s="142"/>
      <c r="L117" s="142"/>
      <c r="M117" s="142"/>
      <c r="N117" s="142"/>
      <c r="O117" s="142"/>
      <c r="P117" s="142"/>
    </row>
    <row r="118" spans="2:16" ht="29.25" customHeight="1" x14ac:dyDescent="0.7">
      <c r="C118" s="9"/>
      <c r="D118" s="5">
        <f>COUNTA($D$108:D117)+1</f>
        <v>7</v>
      </c>
      <c r="E118" s="40" t="s">
        <v>82</v>
      </c>
      <c r="F118" s="41" t="s">
        <v>81</v>
      </c>
      <c r="G118" s="195"/>
      <c r="H118" s="142"/>
      <c r="I118" s="196"/>
      <c r="J118" s="142"/>
      <c r="K118" s="142"/>
      <c r="L118" s="142"/>
      <c r="M118" s="142"/>
      <c r="N118" s="142"/>
      <c r="O118" s="142"/>
      <c r="P118" s="142"/>
    </row>
    <row r="119" spans="2:16" ht="29.25" customHeight="1" x14ac:dyDescent="0.7">
      <c r="C119" s="9"/>
      <c r="D119" s="5">
        <f>COUNTA($D$108:D118)+1</f>
        <v>8</v>
      </c>
      <c r="E119" s="40" t="s">
        <v>83</v>
      </c>
      <c r="F119" s="39" t="s">
        <v>139</v>
      </c>
      <c r="G119" s="195"/>
      <c r="H119" s="142"/>
      <c r="I119" s="196"/>
      <c r="J119" s="142"/>
      <c r="K119" s="142"/>
      <c r="L119" s="142"/>
      <c r="M119" s="142"/>
      <c r="N119" s="142"/>
      <c r="O119" s="142"/>
      <c r="P119" s="142"/>
    </row>
    <row r="120" spans="2:16" ht="29.25" customHeight="1" x14ac:dyDescent="0.7">
      <c r="C120" s="9"/>
      <c r="D120" s="7">
        <f>COUNTA($D$108:D119)+1</f>
        <v>9</v>
      </c>
      <c r="E120" s="42" t="s">
        <v>84</v>
      </c>
      <c r="F120" s="43"/>
      <c r="G120" s="24" t="str">
        <f>IF($G$34="就業時間換算","",IFERROR(+G115/G117,""))</f>
        <v/>
      </c>
      <c r="H120" s="25" t="str">
        <f t="shared" ref="H120:P120" si="37">IF($G$34="就業時間換算","",IFERROR(+H115/H117,""))</f>
        <v/>
      </c>
      <c r="I120" s="36" t="str">
        <f t="shared" si="37"/>
        <v/>
      </c>
      <c r="J120" s="25" t="str">
        <f t="shared" si="37"/>
        <v/>
      </c>
      <c r="K120" s="25" t="str">
        <f t="shared" si="37"/>
        <v/>
      </c>
      <c r="L120" s="25" t="str">
        <f t="shared" si="37"/>
        <v/>
      </c>
      <c r="M120" s="25" t="str">
        <f t="shared" si="37"/>
        <v/>
      </c>
      <c r="N120" s="25" t="str">
        <f t="shared" si="37"/>
        <v/>
      </c>
      <c r="O120" s="25" t="str">
        <f t="shared" si="37"/>
        <v/>
      </c>
      <c r="P120" s="25" t="str">
        <f t="shared" si="37"/>
        <v/>
      </c>
    </row>
    <row r="121" spans="2:16" ht="29.25" customHeight="1" x14ac:dyDescent="0.7">
      <c r="C121" s="9"/>
      <c r="D121" s="7">
        <f>COUNTA($D$108:D120)+1</f>
        <v>10</v>
      </c>
      <c r="E121" s="42" t="s">
        <v>85</v>
      </c>
      <c r="F121" s="44"/>
      <c r="G121" s="24" t="str">
        <f>IF($G$34="人数換算","",IFERROR(+G115/G118,""))</f>
        <v/>
      </c>
      <c r="H121" s="25" t="str">
        <f t="shared" ref="H121:P121" si="38">IF($G$34="人数換算","",IFERROR(+H115/H118,""))</f>
        <v/>
      </c>
      <c r="I121" s="36" t="str">
        <f t="shared" si="38"/>
        <v/>
      </c>
      <c r="J121" s="25" t="str">
        <f t="shared" si="38"/>
        <v/>
      </c>
      <c r="K121" s="25" t="str">
        <f t="shared" si="38"/>
        <v/>
      </c>
      <c r="L121" s="25" t="str">
        <f t="shared" si="38"/>
        <v/>
      </c>
      <c r="M121" s="25" t="str">
        <f t="shared" si="38"/>
        <v/>
      </c>
      <c r="N121" s="25" t="str">
        <f t="shared" si="38"/>
        <v/>
      </c>
      <c r="O121" s="25" t="str">
        <f t="shared" si="38"/>
        <v/>
      </c>
      <c r="P121" s="25" t="str">
        <f t="shared" si="38"/>
        <v/>
      </c>
    </row>
    <row r="122" spans="2:16" ht="29.25" customHeight="1" x14ac:dyDescent="0.7">
      <c r="C122" s="9"/>
      <c r="D122" s="7">
        <f>COUNTA($D$108:D121)+1</f>
        <v>11</v>
      </c>
      <c r="E122" s="42" t="s">
        <v>86</v>
      </c>
      <c r="F122" s="43" t="s">
        <v>87</v>
      </c>
      <c r="G122" s="26"/>
      <c r="H122" s="77" t="str">
        <f>IFERROR((H120-G120)/G120,"")</f>
        <v/>
      </c>
      <c r="I122" s="78" t="str">
        <f t="shared" ref="I122:P123" si="39">IFERROR((I120-H120)/H120,"")</f>
        <v/>
      </c>
      <c r="J122" s="77" t="str">
        <f t="shared" si="39"/>
        <v/>
      </c>
      <c r="K122" s="77" t="str">
        <f t="shared" si="39"/>
        <v/>
      </c>
      <c r="L122" s="77" t="str">
        <f t="shared" si="39"/>
        <v/>
      </c>
      <c r="M122" s="77" t="str">
        <f t="shared" si="39"/>
        <v/>
      </c>
      <c r="N122" s="77" t="str">
        <f t="shared" si="39"/>
        <v/>
      </c>
      <c r="O122" s="77" t="str">
        <f t="shared" si="39"/>
        <v/>
      </c>
      <c r="P122" s="77" t="str">
        <f t="shared" si="39"/>
        <v/>
      </c>
    </row>
    <row r="123" spans="2:16" ht="29.25" customHeight="1" x14ac:dyDescent="0.7">
      <c r="C123" s="9"/>
      <c r="D123" s="7">
        <f>COUNTA($D$108:D122)+1</f>
        <v>12</v>
      </c>
      <c r="E123" s="42" t="s">
        <v>88</v>
      </c>
      <c r="F123" s="44" t="s">
        <v>89</v>
      </c>
      <c r="G123" s="26"/>
      <c r="H123" s="77" t="str">
        <f>IFERROR((H121-G121)/G121,"")</f>
        <v/>
      </c>
      <c r="I123" s="78" t="str">
        <f t="shared" si="39"/>
        <v/>
      </c>
      <c r="J123" s="77" t="str">
        <f t="shared" si="39"/>
        <v/>
      </c>
      <c r="K123" s="77" t="str">
        <f t="shared" si="39"/>
        <v/>
      </c>
      <c r="L123" s="77" t="str">
        <f t="shared" si="39"/>
        <v/>
      </c>
      <c r="M123" s="77" t="str">
        <f t="shared" si="39"/>
        <v/>
      </c>
      <c r="N123" s="77" t="str">
        <f t="shared" si="39"/>
        <v/>
      </c>
      <c r="O123" s="77" t="str">
        <f>IFERROR((O121-N121)/N121,"")</f>
        <v/>
      </c>
      <c r="P123" s="77" t="str">
        <f>IFERROR((P121-O121)/O121,"")</f>
        <v/>
      </c>
    </row>
    <row r="124" spans="2:16" ht="29.25" customHeight="1" x14ac:dyDescent="0.7">
      <c r="C124" s="9"/>
      <c r="D124" s="7">
        <f>COUNTA($D$108:D123)+1</f>
        <v>13</v>
      </c>
      <c r="E124" s="42" t="s">
        <v>90</v>
      </c>
      <c r="F124" s="43"/>
      <c r="G124" s="105" t="str">
        <f>IFERROR(+G116/G119,"")</f>
        <v/>
      </c>
      <c r="H124" s="106" t="str">
        <f>IFERROR(+H116/H119,"")</f>
        <v/>
      </c>
      <c r="I124" s="106" t="str">
        <f t="shared" ref="I124:P124" si="40">IFERROR(+I116/I119,"")</f>
        <v/>
      </c>
      <c r="J124" s="106" t="str">
        <f t="shared" si="40"/>
        <v/>
      </c>
      <c r="K124" s="106" t="str">
        <f t="shared" si="40"/>
        <v/>
      </c>
      <c r="L124" s="106" t="str">
        <f t="shared" si="40"/>
        <v/>
      </c>
      <c r="M124" s="106" t="str">
        <f t="shared" si="40"/>
        <v/>
      </c>
      <c r="N124" s="106" t="str">
        <f t="shared" si="40"/>
        <v/>
      </c>
      <c r="O124" s="106" t="str">
        <f t="shared" si="40"/>
        <v/>
      </c>
      <c r="P124" s="106" t="str">
        <f t="shared" si="40"/>
        <v/>
      </c>
    </row>
    <row r="125" spans="2:16" ht="29.25" customHeight="1" x14ac:dyDescent="0.7">
      <c r="D125" s="7">
        <f>COUNTA($D$108:D124)+1</f>
        <v>14</v>
      </c>
      <c r="E125" s="42" t="s">
        <v>91</v>
      </c>
      <c r="F125" s="43" t="s">
        <v>87</v>
      </c>
      <c r="G125" s="26"/>
      <c r="H125" s="77" t="str">
        <f>IFERROR((H124-G124)/G124,"")</f>
        <v/>
      </c>
      <c r="I125" s="78" t="str">
        <f>IFERROR((I124-H124)/H124,"")</f>
        <v/>
      </c>
      <c r="J125" s="77" t="str">
        <f t="shared" ref="J125:P125" si="41">IFERROR((J124-I124)/I124,"")</f>
        <v/>
      </c>
      <c r="K125" s="77" t="str">
        <f t="shared" si="41"/>
        <v/>
      </c>
      <c r="L125" s="77" t="str">
        <f t="shared" si="41"/>
        <v/>
      </c>
      <c r="M125" s="77" t="str">
        <f t="shared" si="41"/>
        <v/>
      </c>
      <c r="N125" s="77" t="str">
        <f t="shared" si="41"/>
        <v/>
      </c>
      <c r="O125" s="77" t="str">
        <f t="shared" si="41"/>
        <v/>
      </c>
      <c r="P125" s="77" t="str">
        <f t="shared" si="41"/>
        <v/>
      </c>
    </row>
    <row r="126" spans="2:16" x14ac:dyDescent="0.7">
      <c r="E126" s="71"/>
    </row>
    <row r="127" spans="2:16" ht="18" thickBot="1" x14ac:dyDescent="0.75">
      <c r="B127" s="104"/>
      <c r="C127" s="75" t="s">
        <v>140</v>
      </c>
      <c r="D127" s="4"/>
      <c r="E127" s="6"/>
      <c r="F127" s="6"/>
    </row>
    <row r="128" spans="2:16" ht="29.25" customHeight="1" thickBot="1" x14ac:dyDescent="0.75">
      <c r="D128" s="181">
        <f>COUNTA($D$127:D127)+1</f>
        <v>1</v>
      </c>
      <c r="E128" s="182" t="s">
        <v>127</v>
      </c>
      <c r="F128" s="183"/>
      <c r="G128" s="184" t="str">
        <f>IF($H$86="","",$H$86)</f>
        <v/>
      </c>
      <c r="M128" s="168" t="s">
        <v>128</v>
      </c>
      <c r="N128" s="79" t="s">
        <v>129</v>
      </c>
      <c r="O128" s="79" t="s">
        <v>130</v>
      </c>
      <c r="P128" s="79" t="str">
        <f>"基準："&amp;$G128</f>
        <v>基準：</v>
      </c>
    </row>
    <row r="129" spans="3:17" ht="29.25" customHeight="1" x14ac:dyDescent="0.7">
      <c r="D129" s="81">
        <f>COUNTA($D$127:D128)+1</f>
        <v>2</v>
      </c>
      <c r="E129" s="83" t="s">
        <v>131</v>
      </c>
      <c r="F129" s="87" t="s">
        <v>108</v>
      </c>
      <c r="G129" s="203"/>
      <c r="H129" s="6"/>
      <c r="M129" s="167" t="s">
        <v>132</v>
      </c>
      <c r="N129" s="167" t="str">
        <f>IF($G$34="就業時間換算","－",IFERROR(((HLOOKUP(DATE(YEAR($E$13)+3,MONTH($E$9),DAY($E$9)),$G133:$P144,7,FALSE))/(HLOOKUP(DATE(YEAR($E$13),MONTH($E$9),DAY($E$9)),$G133:$P144,7,FALSE)))^(1/3)-1,""))</f>
        <v/>
      </c>
      <c r="O129" s="185" t="str">
        <f>IF($G$34="人数換算","－",IFERROR(((HLOOKUP(DATE(YEAR($E$13)+3,MONTH($E$9),DAY($E$9)),$G133:$P144,8,FALSE))/(HLOOKUP(DATE(YEAR($E$13),MONTH($E$9),DAY($E$9)),$G133:$P144,8,FALSE)))^(1/3)-1,""))</f>
        <v/>
      </c>
      <c r="P129" s="210" t="str">
        <f>IFERROR(VLOOKUP($G128,【参考】最低賃金の5年間の年平均の年平均上昇率!$B$4:$C$50,2,FALSE),"")</f>
        <v/>
      </c>
      <c r="Q129" s="170" t="str">
        <f>IF($G$34="人数換算",$N129,IF($G$34="就業時間換算",$O129,""))</f>
        <v/>
      </c>
    </row>
    <row r="130" spans="3:17" ht="29.25" customHeight="1" x14ac:dyDescent="0.7">
      <c r="D130" s="81">
        <f>COUNTA($D$127:D129)+1</f>
        <v>3</v>
      </c>
      <c r="E130" s="83" t="s">
        <v>133</v>
      </c>
      <c r="F130" s="52" t="s">
        <v>108</v>
      </c>
      <c r="G130" s="204"/>
      <c r="H130" s="6"/>
      <c r="M130" s="167" t="s">
        <v>134</v>
      </c>
      <c r="N130" s="167" t="str">
        <f>IFERROR(((HLOOKUP(DATE(YEAR($E$13)+3,MONTH($E$9),DAY($E$9)),$G133:$P144,11,FALSE))/(HLOOKUP(DATE(YEAR($E$13),MONTH($E$9),DAY($E$9)),$G133:$P144,11,FALSE)))^(1/3)-1,"")</f>
        <v/>
      </c>
      <c r="O130" s="186" t="s">
        <v>135</v>
      </c>
      <c r="P130" s="211"/>
    </row>
    <row r="131" spans="3:17" x14ac:dyDescent="0.7">
      <c r="D131" s="1"/>
      <c r="E131" s="98" t="s">
        <v>114</v>
      </c>
      <c r="G131" s="1" t="s">
        <v>136</v>
      </c>
    </row>
    <row r="132" spans="3:17" x14ac:dyDescent="0.7">
      <c r="D132" s="1"/>
      <c r="G132" s="97" t="s">
        <v>54</v>
      </c>
      <c r="H132" s="97" t="s">
        <v>55</v>
      </c>
      <c r="I132" s="97" t="s">
        <v>56</v>
      </c>
      <c r="J132" s="64" t="s">
        <v>57</v>
      </c>
      <c r="K132" s="64"/>
      <c r="L132" s="64"/>
      <c r="M132" s="64"/>
      <c r="N132" s="64"/>
      <c r="O132" s="64"/>
      <c r="P132" s="64"/>
    </row>
    <row r="133" spans="3:17" x14ac:dyDescent="0.7">
      <c r="D133" s="23"/>
      <c r="E133" s="23"/>
      <c r="F133" s="86"/>
      <c r="G133" s="95" t="str">
        <f>IF($I133="","",EDATE(H133,-12))</f>
        <v/>
      </c>
      <c r="H133" s="95" t="str">
        <f>IF($I133="","",EDATE(I133,-12))</f>
        <v/>
      </c>
      <c r="I133" s="95" t="str">
        <f>IF($I$12="","",$I$12)</f>
        <v/>
      </c>
      <c r="J133" s="96" t="str">
        <f>IF($I133="","",EDATE(I133,12))</f>
        <v/>
      </c>
      <c r="K133" s="96" t="str">
        <f t="shared" ref="K133:P133" si="42">IF($I133="","",EDATE(J133,12))</f>
        <v/>
      </c>
      <c r="L133" s="96" t="str">
        <f t="shared" si="42"/>
        <v/>
      </c>
      <c r="M133" s="96" t="str">
        <f t="shared" si="42"/>
        <v/>
      </c>
      <c r="N133" s="96" t="str">
        <f t="shared" si="42"/>
        <v/>
      </c>
      <c r="O133" s="96" t="str">
        <f t="shared" si="42"/>
        <v/>
      </c>
      <c r="P133" s="96" t="str">
        <f t="shared" si="42"/>
        <v/>
      </c>
    </row>
    <row r="134" spans="3:17" ht="29.25" customHeight="1" x14ac:dyDescent="0.7">
      <c r="D134" s="81">
        <f>COUNTA($D$127:D133)+1</f>
        <v>4</v>
      </c>
      <c r="E134" s="47" t="s">
        <v>74</v>
      </c>
      <c r="F134" s="85"/>
      <c r="G134" s="205"/>
      <c r="H134" s="142"/>
      <c r="I134" s="196"/>
      <c r="J134" s="142"/>
      <c r="K134" s="142"/>
      <c r="L134" s="142"/>
      <c r="M134" s="142"/>
      <c r="N134" s="142"/>
      <c r="O134" s="142"/>
      <c r="P134" s="142"/>
    </row>
    <row r="135" spans="3:17" ht="29.25" customHeight="1" x14ac:dyDescent="0.7">
      <c r="C135" s="9"/>
      <c r="D135" s="81">
        <f>COUNTA($D$127:D134)+1</f>
        <v>5</v>
      </c>
      <c r="E135" s="47" t="s">
        <v>75</v>
      </c>
      <c r="F135" s="85"/>
      <c r="G135" s="205"/>
      <c r="H135" s="142"/>
      <c r="I135" s="196"/>
      <c r="J135" s="142"/>
      <c r="K135" s="142"/>
      <c r="L135" s="142"/>
      <c r="M135" s="142"/>
      <c r="N135" s="142"/>
      <c r="O135" s="142"/>
      <c r="P135" s="142"/>
    </row>
    <row r="136" spans="3:17" ht="29.25" customHeight="1" x14ac:dyDescent="0.7">
      <c r="C136" s="9"/>
      <c r="D136" s="5">
        <f>COUNTA($D$127:D135)+1</f>
        <v>6</v>
      </c>
      <c r="E136" s="40" t="s">
        <v>80</v>
      </c>
      <c r="F136" s="39" t="s">
        <v>81</v>
      </c>
      <c r="G136" s="195"/>
      <c r="H136" s="142"/>
      <c r="I136" s="196"/>
      <c r="J136" s="142"/>
      <c r="K136" s="142"/>
      <c r="L136" s="142"/>
      <c r="M136" s="142"/>
      <c r="N136" s="142"/>
      <c r="O136" s="142"/>
      <c r="P136" s="142"/>
    </row>
    <row r="137" spans="3:17" ht="29.25" customHeight="1" x14ac:dyDescent="0.7">
      <c r="C137" s="9"/>
      <c r="D137" s="5">
        <f>COUNTA($D$127:D136)+1</f>
        <v>7</v>
      </c>
      <c r="E137" s="40" t="s">
        <v>82</v>
      </c>
      <c r="F137" s="41" t="s">
        <v>81</v>
      </c>
      <c r="G137" s="195"/>
      <c r="H137" s="142"/>
      <c r="I137" s="196"/>
      <c r="J137" s="142"/>
      <c r="K137" s="142"/>
      <c r="L137" s="142"/>
      <c r="M137" s="142"/>
      <c r="N137" s="142"/>
      <c r="O137" s="142"/>
      <c r="P137" s="142"/>
    </row>
    <row r="138" spans="3:17" ht="29.25" customHeight="1" x14ac:dyDescent="0.7">
      <c r="C138" s="9"/>
      <c r="D138" s="81">
        <f>COUNTA($D$127:D137)+1</f>
        <v>8</v>
      </c>
      <c r="E138" s="47" t="s">
        <v>83</v>
      </c>
      <c r="F138" s="85" t="s">
        <v>139</v>
      </c>
      <c r="G138" s="205"/>
      <c r="H138" s="142"/>
      <c r="I138" s="196"/>
      <c r="J138" s="142"/>
      <c r="K138" s="142"/>
      <c r="L138" s="142"/>
      <c r="M138" s="142"/>
      <c r="N138" s="142"/>
      <c r="O138" s="142"/>
      <c r="P138" s="142"/>
    </row>
    <row r="139" spans="3:17" ht="29.25" customHeight="1" x14ac:dyDescent="0.7">
      <c r="C139" s="9"/>
      <c r="D139" s="7">
        <f>COUNTA($D$127:D138)+1</f>
        <v>9</v>
      </c>
      <c r="E139" s="42" t="s">
        <v>84</v>
      </c>
      <c r="F139" s="43"/>
      <c r="G139" s="24" t="str">
        <f>IF($G$34="就業時間換算","",IFERROR(+G134/G136,""))</f>
        <v/>
      </c>
      <c r="H139" s="25" t="str">
        <f t="shared" ref="H139:P139" si="43">IF($G$34="就業時間換算","",IFERROR(+H134/H136,""))</f>
        <v/>
      </c>
      <c r="I139" s="36" t="str">
        <f t="shared" si="43"/>
        <v/>
      </c>
      <c r="J139" s="25" t="str">
        <f t="shared" si="43"/>
        <v/>
      </c>
      <c r="K139" s="25" t="str">
        <f t="shared" si="43"/>
        <v/>
      </c>
      <c r="L139" s="25" t="str">
        <f t="shared" si="43"/>
        <v/>
      </c>
      <c r="M139" s="25" t="str">
        <f t="shared" si="43"/>
        <v/>
      </c>
      <c r="N139" s="25" t="str">
        <f t="shared" si="43"/>
        <v/>
      </c>
      <c r="O139" s="25" t="str">
        <f t="shared" si="43"/>
        <v/>
      </c>
      <c r="P139" s="25" t="str">
        <f t="shared" si="43"/>
        <v/>
      </c>
    </row>
    <row r="140" spans="3:17" ht="29.25" customHeight="1" x14ac:dyDescent="0.7">
      <c r="C140" s="9"/>
      <c r="D140" s="7">
        <f>COUNTA($D$127:D139)+1</f>
        <v>10</v>
      </c>
      <c r="E140" s="42" t="s">
        <v>85</v>
      </c>
      <c r="F140" s="44"/>
      <c r="G140" s="24" t="str">
        <f>IF($G$34="人数換算","",IFERROR(+G134/G137,""))</f>
        <v/>
      </c>
      <c r="H140" s="25" t="str">
        <f t="shared" ref="H140:P140" si="44">IF($G$34="人数換算","",IFERROR(+H134/H137,""))</f>
        <v/>
      </c>
      <c r="I140" s="36" t="str">
        <f t="shared" si="44"/>
        <v/>
      </c>
      <c r="J140" s="25" t="str">
        <f t="shared" si="44"/>
        <v/>
      </c>
      <c r="K140" s="25" t="str">
        <f t="shared" si="44"/>
        <v/>
      </c>
      <c r="L140" s="25" t="str">
        <f t="shared" si="44"/>
        <v/>
      </c>
      <c r="M140" s="25" t="str">
        <f t="shared" si="44"/>
        <v/>
      </c>
      <c r="N140" s="25" t="str">
        <f t="shared" si="44"/>
        <v/>
      </c>
      <c r="O140" s="25" t="str">
        <f t="shared" si="44"/>
        <v/>
      </c>
      <c r="P140" s="25" t="str">
        <f t="shared" si="44"/>
        <v/>
      </c>
    </row>
    <row r="141" spans="3:17" ht="29.25" customHeight="1" x14ac:dyDescent="0.7">
      <c r="C141" s="9"/>
      <c r="D141" s="7">
        <f>COUNTA($D$127:D140)+1</f>
        <v>11</v>
      </c>
      <c r="E141" s="42" t="s">
        <v>86</v>
      </c>
      <c r="F141" s="43" t="s">
        <v>87</v>
      </c>
      <c r="G141" s="26"/>
      <c r="H141" s="77" t="str">
        <f>IFERROR((H139-G139)/G139,"")</f>
        <v/>
      </c>
      <c r="I141" s="78" t="str">
        <f t="shared" ref="I141:P142" si="45">IFERROR((I139-H139)/H139,"")</f>
        <v/>
      </c>
      <c r="J141" s="77" t="str">
        <f t="shared" si="45"/>
        <v/>
      </c>
      <c r="K141" s="77" t="str">
        <f t="shared" si="45"/>
        <v/>
      </c>
      <c r="L141" s="77" t="str">
        <f t="shared" si="45"/>
        <v/>
      </c>
      <c r="M141" s="77" t="str">
        <f t="shared" si="45"/>
        <v/>
      </c>
      <c r="N141" s="77" t="str">
        <f t="shared" si="45"/>
        <v/>
      </c>
      <c r="O141" s="77" t="str">
        <f t="shared" si="45"/>
        <v/>
      </c>
      <c r="P141" s="77" t="str">
        <f t="shared" si="45"/>
        <v/>
      </c>
    </row>
    <row r="142" spans="3:17" ht="29.25" customHeight="1" x14ac:dyDescent="0.7">
      <c r="C142" s="9"/>
      <c r="D142" s="7">
        <f>COUNTA($D$127:D141)+1</f>
        <v>12</v>
      </c>
      <c r="E142" s="42" t="s">
        <v>88</v>
      </c>
      <c r="F142" s="44" t="s">
        <v>89</v>
      </c>
      <c r="G142" s="26"/>
      <c r="H142" s="77" t="str">
        <f>IFERROR((H140-G140)/G140,"")</f>
        <v/>
      </c>
      <c r="I142" s="78" t="str">
        <f t="shared" si="45"/>
        <v/>
      </c>
      <c r="J142" s="77" t="str">
        <f t="shared" si="45"/>
        <v/>
      </c>
      <c r="K142" s="77" t="str">
        <f t="shared" si="45"/>
        <v/>
      </c>
      <c r="L142" s="77" t="str">
        <f t="shared" si="45"/>
        <v/>
      </c>
      <c r="M142" s="77" t="str">
        <f t="shared" si="45"/>
        <v/>
      </c>
      <c r="N142" s="77" t="str">
        <f t="shared" si="45"/>
        <v/>
      </c>
      <c r="O142" s="77" t="str">
        <f t="shared" si="45"/>
        <v/>
      </c>
      <c r="P142" s="77" t="str">
        <f t="shared" si="45"/>
        <v/>
      </c>
    </row>
    <row r="143" spans="3:17" ht="29.25" customHeight="1" x14ac:dyDescent="0.7">
      <c r="C143" s="9"/>
      <c r="D143" s="7">
        <f>COUNTA($D$127:D142)+1</f>
        <v>13</v>
      </c>
      <c r="E143" s="42" t="s">
        <v>90</v>
      </c>
      <c r="F143" s="43"/>
      <c r="G143" s="105" t="str">
        <f>IFERROR(+G135/G138,"")</f>
        <v/>
      </c>
      <c r="H143" s="106" t="str">
        <f>IFERROR(+H135/H138,"")</f>
        <v/>
      </c>
      <c r="I143" s="106" t="str">
        <f t="shared" ref="I143:P143" si="46">IFERROR(+I135/I138,"")</f>
        <v/>
      </c>
      <c r="J143" s="106" t="str">
        <f t="shared" si="46"/>
        <v/>
      </c>
      <c r="K143" s="106" t="str">
        <f t="shared" si="46"/>
        <v/>
      </c>
      <c r="L143" s="106" t="str">
        <f t="shared" si="46"/>
        <v/>
      </c>
      <c r="M143" s="106" t="str">
        <f t="shared" si="46"/>
        <v/>
      </c>
      <c r="N143" s="106" t="str">
        <f t="shared" si="46"/>
        <v/>
      </c>
      <c r="O143" s="106" t="str">
        <f t="shared" si="46"/>
        <v/>
      </c>
      <c r="P143" s="106" t="str">
        <f t="shared" si="46"/>
        <v/>
      </c>
    </row>
    <row r="144" spans="3:17" ht="29.25" customHeight="1" x14ac:dyDescent="0.7">
      <c r="D144" s="7">
        <f>COUNTA($D$127:D143)+1</f>
        <v>14</v>
      </c>
      <c r="E144" s="42" t="s">
        <v>91</v>
      </c>
      <c r="F144" s="43" t="s">
        <v>87</v>
      </c>
      <c r="G144" s="26"/>
      <c r="H144" s="77" t="str">
        <f>IFERROR((H143-G143)/G143,"")</f>
        <v/>
      </c>
      <c r="I144" s="78" t="str">
        <f>IFERROR((I143-H143)/H143,"")</f>
        <v/>
      </c>
      <c r="J144" s="77" t="str">
        <f t="shared" ref="J144:P144" si="47">IFERROR((J143-I143)/I143,"")</f>
        <v/>
      </c>
      <c r="K144" s="77" t="str">
        <f t="shared" si="47"/>
        <v/>
      </c>
      <c r="L144" s="77" t="str">
        <f t="shared" si="47"/>
        <v/>
      </c>
      <c r="M144" s="77" t="str">
        <f t="shared" si="47"/>
        <v/>
      </c>
      <c r="N144" s="77" t="str">
        <f t="shared" si="47"/>
        <v/>
      </c>
      <c r="O144" s="77" t="str">
        <f t="shared" si="47"/>
        <v/>
      </c>
      <c r="P144" s="77" t="str">
        <f t="shared" si="47"/>
        <v/>
      </c>
    </row>
    <row r="145" spans="2:17" x14ac:dyDescent="0.7">
      <c r="E145" s="71"/>
    </row>
    <row r="146" spans="2:17" ht="18" thickBot="1" x14ac:dyDescent="0.75">
      <c r="B146" s="104"/>
      <c r="C146" s="75" t="s">
        <v>141</v>
      </c>
      <c r="D146" s="4"/>
      <c r="E146" s="6"/>
      <c r="F146" s="6"/>
    </row>
    <row r="147" spans="2:17" ht="29.25" customHeight="1" thickBot="1" x14ac:dyDescent="0.75">
      <c r="D147" s="181">
        <f>COUNTA($D$146:D146)+1</f>
        <v>1</v>
      </c>
      <c r="E147" s="182" t="s">
        <v>127</v>
      </c>
      <c r="F147" s="183"/>
      <c r="G147" s="184" t="str">
        <f>IF($I$86="","",$I$86)</f>
        <v/>
      </c>
      <c r="M147" s="168" t="s">
        <v>128</v>
      </c>
      <c r="N147" s="79" t="s">
        <v>129</v>
      </c>
      <c r="O147" s="79" t="s">
        <v>130</v>
      </c>
      <c r="P147" s="79" t="str">
        <f>"基準："&amp;$G147</f>
        <v>基準：</v>
      </c>
    </row>
    <row r="148" spans="2:17" ht="29.25" customHeight="1" x14ac:dyDescent="0.7">
      <c r="D148" s="81">
        <f>COUNTA($D$146:D147)+1</f>
        <v>2</v>
      </c>
      <c r="E148" s="83" t="s">
        <v>131</v>
      </c>
      <c r="F148" s="87" t="s">
        <v>108</v>
      </c>
      <c r="G148" s="203"/>
      <c r="M148" s="167" t="s">
        <v>132</v>
      </c>
      <c r="N148" s="167" t="str">
        <f>IF($G$34="就業時間換算","－",IFERROR(((HLOOKUP(DATE(YEAR($E$13)+3,MONTH($E$9),DAY($E$9)),$G152:$P163,7,FALSE))/(HLOOKUP(DATE(YEAR($E$13),MONTH($E$9),DAY($E$9)),$G152:$P163,7,FALSE)))^(1/3)-1,""))</f>
        <v/>
      </c>
      <c r="O148" s="185" t="str">
        <f>IF($G$34="人数換算","－",IFERROR(((HLOOKUP(DATE(YEAR($E$13)+3,MONTH($E$9),DAY($E$9)),$G152:$P163,8,FALSE))/(HLOOKUP(DATE(YEAR($E$13),MONTH($E$9),DAY($E$9)),$G152:$P163,8,FALSE)))^(1/3)-1,""))</f>
        <v/>
      </c>
      <c r="P148" s="210" t="str">
        <f>IFERROR(VLOOKUP($G147,【参考】最低賃金の5年間の年平均の年平均上昇率!$B$4:$C$50,2,FALSE),"")</f>
        <v/>
      </c>
      <c r="Q148" s="170" t="str">
        <f>IF($G$34="人数換算",$N148,IF($G$34="就業時間換算",$O148,""))</f>
        <v/>
      </c>
    </row>
    <row r="149" spans="2:17" ht="29.25" customHeight="1" x14ac:dyDescent="0.7">
      <c r="D149" s="81">
        <f>COUNTA($D$146:D148)+1</f>
        <v>3</v>
      </c>
      <c r="E149" s="83" t="s">
        <v>133</v>
      </c>
      <c r="F149" s="52" t="s">
        <v>108</v>
      </c>
      <c r="G149" s="204"/>
      <c r="M149" s="167" t="s">
        <v>134</v>
      </c>
      <c r="N149" s="167" t="str">
        <f>IFERROR(((HLOOKUP(DATE(YEAR($E$13)+3,MONTH($E$9),DAY($E$9)),$G152:$P163,11,FALSE))/(HLOOKUP(DATE(YEAR($E$13),MONTH($E$9),DAY($E$9)),$G152:$P163,11,FALSE)))^(1/3)-1,"")</f>
        <v/>
      </c>
      <c r="O149" s="186" t="s">
        <v>135</v>
      </c>
      <c r="P149" s="211"/>
    </row>
    <row r="150" spans="2:17" x14ac:dyDescent="0.7">
      <c r="D150" s="1"/>
      <c r="E150" s="98" t="s">
        <v>114</v>
      </c>
      <c r="G150" s="1" t="s">
        <v>136</v>
      </c>
    </row>
    <row r="151" spans="2:17" x14ac:dyDescent="0.7">
      <c r="D151" s="1"/>
      <c r="G151" s="97" t="s">
        <v>54</v>
      </c>
      <c r="H151" s="97" t="s">
        <v>55</v>
      </c>
      <c r="I151" s="97" t="s">
        <v>56</v>
      </c>
      <c r="J151" s="64" t="s">
        <v>57</v>
      </c>
      <c r="K151" s="64"/>
      <c r="L151" s="64"/>
      <c r="M151" s="64"/>
      <c r="N151" s="64"/>
      <c r="O151" s="64"/>
      <c r="P151" s="64"/>
    </row>
    <row r="152" spans="2:17" x14ac:dyDescent="0.7">
      <c r="D152" s="23"/>
      <c r="E152" s="23"/>
      <c r="F152" s="86"/>
      <c r="G152" s="95" t="str">
        <f>IF($I152="","",EDATE(H152,-12))</f>
        <v/>
      </c>
      <c r="H152" s="95" t="str">
        <f>IF($I152="","",EDATE(I152,-12))</f>
        <v/>
      </c>
      <c r="I152" s="95" t="str">
        <f>IF($I$12="","",$I$12)</f>
        <v/>
      </c>
      <c r="J152" s="96" t="str">
        <f>IF($I152="","",EDATE(I152,12))</f>
        <v/>
      </c>
      <c r="K152" s="96" t="str">
        <f t="shared" ref="K152:P152" si="48">IF($I152="","",EDATE(J152,12))</f>
        <v/>
      </c>
      <c r="L152" s="96" t="str">
        <f t="shared" si="48"/>
        <v/>
      </c>
      <c r="M152" s="96" t="str">
        <f t="shared" si="48"/>
        <v/>
      </c>
      <c r="N152" s="96" t="str">
        <f t="shared" si="48"/>
        <v/>
      </c>
      <c r="O152" s="96" t="str">
        <f t="shared" si="48"/>
        <v/>
      </c>
      <c r="P152" s="96" t="str">
        <f t="shared" si="48"/>
        <v/>
      </c>
    </row>
    <row r="153" spans="2:17" ht="29.25" customHeight="1" x14ac:dyDescent="0.7">
      <c r="D153" s="81">
        <f>COUNTA($D$146:D152)+1</f>
        <v>4</v>
      </c>
      <c r="E153" s="47" t="s">
        <v>74</v>
      </c>
      <c r="F153" s="85"/>
      <c r="G153" s="205"/>
      <c r="H153" s="142"/>
      <c r="I153" s="196"/>
      <c r="J153" s="142"/>
      <c r="K153" s="142"/>
      <c r="L153" s="142"/>
      <c r="M153" s="142"/>
      <c r="N153" s="142"/>
      <c r="O153" s="142"/>
      <c r="P153" s="142"/>
    </row>
    <row r="154" spans="2:17" ht="29.25" customHeight="1" x14ac:dyDescent="0.7">
      <c r="C154" s="9"/>
      <c r="D154" s="81">
        <f>COUNTA($D$146:D153)+1</f>
        <v>5</v>
      </c>
      <c r="E154" s="47" t="s">
        <v>75</v>
      </c>
      <c r="F154" s="85"/>
      <c r="G154" s="205"/>
      <c r="H154" s="142"/>
      <c r="I154" s="196"/>
      <c r="J154" s="142"/>
      <c r="K154" s="142"/>
      <c r="L154" s="142"/>
      <c r="M154" s="142"/>
      <c r="N154" s="142"/>
      <c r="O154" s="142"/>
      <c r="P154" s="142"/>
    </row>
    <row r="155" spans="2:17" ht="29.25" customHeight="1" x14ac:dyDescent="0.7">
      <c r="C155" s="9"/>
      <c r="D155" s="5">
        <f>COUNTA($D$146:D154)+1</f>
        <v>6</v>
      </c>
      <c r="E155" s="40" t="s">
        <v>80</v>
      </c>
      <c r="F155" s="39" t="s">
        <v>81</v>
      </c>
      <c r="G155" s="195"/>
      <c r="H155" s="142"/>
      <c r="I155" s="196"/>
      <c r="J155" s="142"/>
      <c r="K155" s="142"/>
      <c r="L155" s="142"/>
      <c r="M155" s="142"/>
      <c r="N155" s="142"/>
      <c r="O155" s="142"/>
      <c r="P155" s="142"/>
    </row>
    <row r="156" spans="2:17" ht="29.25" customHeight="1" x14ac:dyDescent="0.7">
      <c r="C156" s="9"/>
      <c r="D156" s="5">
        <f>COUNTA($D$146:D155)+1</f>
        <v>7</v>
      </c>
      <c r="E156" s="40" t="s">
        <v>82</v>
      </c>
      <c r="F156" s="41" t="s">
        <v>81</v>
      </c>
      <c r="G156" s="195"/>
      <c r="H156" s="142"/>
      <c r="I156" s="196"/>
      <c r="J156" s="142"/>
      <c r="K156" s="142"/>
      <c r="L156" s="142"/>
      <c r="M156" s="142"/>
      <c r="N156" s="142"/>
      <c r="O156" s="142"/>
      <c r="P156" s="142"/>
    </row>
    <row r="157" spans="2:17" ht="29.25" customHeight="1" x14ac:dyDescent="0.7">
      <c r="C157" s="9"/>
      <c r="D157" s="81">
        <f>COUNTA($D$146:D156)+1</f>
        <v>8</v>
      </c>
      <c r="E157" s="47" t="s">
        <v>83</v>
      </c>
      <c r="F157" s="85" t="s">
        <v>139</v>
      </c>
      <c r="G157" s="205"/>
      <c r="H157" s="142"/>
      <c r="I157" s="196"/>
      <c r="J157" s="142"/>
      <c r="K157" s="142"/>
      <c r="L157" s="142"/>
      <c r="M157" s="142"/>
      <c r="N157" s="142"/>
      <c r="O157" s="142"/>
      <c r="P157" s="142"/>
    </row>
    <row r="158" spans="2:17" ht="29.25" customHeight="1" x14ac:dyDescent="0.7">
      <c r="C158" s="9"/>
      <c r="D158" s="7">
        <f>COUNTA($D$146:D157)+1</f>
        <v>9</v>
      </c>
      <c r="E158" s="42" t="s">
        <v>84</v>
      </c>
      <c r="F158" s="43"/>
      <c r="G158" s="24" t="str">
        <f>IF($G$34="就業時間換算","",IFERROR(+G153/G155,""))</f>
        <v/>
      </c>
      <c r="H158" s="25" t="str">
        <f t="shared" ref="H158:P158" si="49">IF($G$34="就業時間換算","",IFERROR(+H153/H155,""))</f>
        <v/>
      </c>
      <c r="I158" s="36" t="str">
        <f t="shared" si="49"/>
        <v/>
      </c>
      <c r="J158" s="25" t="str">
        <f t="shared" si="49"/>
        <v/>
      </c>
      <c r="K158" s="25" t="str">
        <f t="shared" si="49"/>
        <v/>
      </c>
      <c r="L158" s="25" t="str">
        <f t="shared" si="49"/>
        <v/>
      </c>
      <c r="M158" s="25" t="str">
        <f t="shared" si="49"/>
        <v/>
      </c>
      <c r="N158" s="25" t="str">
        <f t="shared" si="49"/>
        <v/>
      </c>
      <c r="O158" s="25" t="str">
        <f t="shared" si="49"/>
        <v/>
      </c>
      <c r="P158" s="25" t="str">
        <f t="shared" si="49"/>
        <v/>
      </c>
    </row>
    <row r="159" spans="2:17" ht="29.25" customHeight="1" x14ac:dyDescent="0.7">
      <c r="C159" s="9"/>
      <c r="D159" s="7">
        <f>COUNTA($D$146:D158)+1</f>
        <v>10</v>
      </c>
      <c r="E159" s="42" t="s">
        <v>85</v>
      </c>
      <c r="F159" s="44"/>
      <c r="G159" s="24" t="str">
        <f>IF($G$34="人数換算","",IFERROR(+G153/G156,""))</f>
        <v/>
      </c>
      <c r="H159" s="25" t="str">
        <f t="shared" ref="H159:P159" si="50">IF($G$34="人数換算","",IFERROR(+H153/H156,""))</f>
        <v/>
      </c>
      <c r="I159" s="36" t="str">
        <f t="shared" si="50"/>
        <v/>
      </c>
      <c r="J159" s="25" t="str">
        <f t="shared" si="50"/>
        <v/>
      </c>
      <c r="K159" s="25" t="str">
        <f t="shared" si="50"/>
        <v/>
      </c>
      <c r="L159" s="25" t="str">
        <f t="shared" si="50"/>
        <v/>
      </c>
      <c r="M159" s="25" t="str">
        <f t="shared" si="50"/>
        <v/>
      </c>
      <c r="N159" s="25" t="str">
        <f t="shared" si="50"/>
        <v/>
      </c>
      <c r="O159" s="25" t="str">
        <f t="shared" si="50"/>
        <v/>
      </c>
      <c r="P159" s="25" t="str">
        <f t="shared" si="50"/>
        <v/>
      </c>
    </row>
    <row r="160" spans="2:17" ht="29.25" customHeight="1" x14ac:dyDescent="0.7">
      <c r="C160" s="9"/>
      <c r="D160" s="7">
        <f>COUNTA($D$146:D159)+1</f>
        <v>11</v>
      </c>
      <c r="E160" s="42" t="s">
        <v>86</v>
      </c>
      <c r="F160" s="43" t="s">
        <v>87</v>
      </c>
      <c r="G160" s="26"/>
      <c r="H160" s="77" t="str">
        <f>IFERROR((H158-G158)/G158,"")</f>
        <v/>
      </c>
      <c r="I160" s="78" t="str">
        <f t="shared" ref="I160:P161" si="51">IFERROR((I158-H158)/H158,"")</f>
        <v/>
      </c>
      <c r="J160" s="77" t="str">
        <f t="shared" si="51"/>
        <v/>
      </c>
      <c r="K160" s="77" t="str">
        <f t="shared" si="51"/>
        <v/>
      </c>
      <c r="L160" s="77" t="str">
        <f t="shared" si="51"/>
        <v/>
      </c>
      <c r="M160" s="77" t="str">
        <f t="shared" si="51"/>
        <v/>
      </c>
      <c r="N160" s="77" t="str">
        <f t="shared" si="51"/>
        <v/>
      </c>
      <c r="O160" s="77" t="str">
        <f t="shared" si="51"/>
        <v/>
      </c>
      <c r="P160" s="77" t="str">
        <f t="shared" si="51"/>
        <v/>
      </c>
    </row>
    <row r="161" spans="2:17" ht="29.25" customHeight="1" x14ac:dyDescent="0.7">
      <c r="C161" s="9"/>
      <c r="D161" s="7">
        <f>COUNTA($D$146:D160)+1</f>
        <v>12</v>
      </c>
      <c r="E161" s="42" t="s">
        <v>88</v>
      </c>
      <c r="F161" s="44" t="s">
        <v>89</v>
      </c>
      <c r="G161" s="26"/>
      <c r="H161" s="77" t="str">
        <f>IFERROR((H159-G159)/G159,"")</f>
        <v/>
      </c>
      <c r="I161" s="78" t="str">
        <f t="shared" si="51"/>
        <v/>
      </c>
      <c r="J161" s="77" t="str">
        <f t="shared" si="51"/>
        <v/>
      </c>
      <c r="K161" s="77" t="str">
        <f t="shared" si="51"/>
        <v/>
      </c>
      <c r="L161" s="77" t="str">
        <f t="shared" si="51"/>
        <v/>
      </c>
      <c r="M161" s="77" t="str">
        <f t="shared" si="51"/>
        <v/>
      </c>
      <c r="N161" s="77" t="str">
        <f t="shared" si="51"/>
        <v/>
      </c>
      <c r="O161" s="77" t="str">
        <f t="shared" si="51"/>
        <v/>
      </c>
      <c r="P161" s="77" t="str">
        <f t="shared" si="51"/>
        <v/>
      </c>
    </row>
    <row r="162" spans="2:17" ht="29.25" customHeight="1" x14ac:dyDescent="0.7">
      <c r="C162" s="9"/>
      <c r="D162" s="7">
        <f>COUNTA($D$146:D161)+1</f>
        <v>13</v>
      </c>
      <c r="E162" s="42" t="s">
        <v>90</v>
      </c>
      <c r="F162" s="43"/>
      <c r="G162" s="105" t="str">
        <f>IFERROR(+G154/G157,"")</f>
        <v/>
      </c>
      <c r="H162" s="106" t="str">
        <f>IFERROR(+H154/H157,"")</f>
        <v/>
      </c>
      <c r="I162" s="106" t="str">
        <f t="shared" ref="I162:P162" si="52">IFERROR(+I154/I157,"")</f>
        <v/>
      </c>
      <c r="J162" s="106" t="str">
        <f t="shared" si="52"/>
        <v/>
      </c>
      <c r="K162" s="106" t="str">
        <f t="shared" si="52"/>
        <v/>
      </c>
      <c r="L162" s="106" t="str">
        <f t="shared" si="52"/>
        <v/>
      </c>
      <c r="M162" s="106" t="str">
        <f t="shared" si="52"/>
        <v/>
      </c>
      <c r="N162" s="106" t="str">
        <f t="shared" si="52"/>
        <v/>
      </c>
      <c r="O162" s="106" t="str">
        <f t="shared" si="52"/>
        <v/>
      </c>
      <c r="P162" s="106" t="str">
        <f t="shared" si="52"/>
        <v/>
      </c>
    </row>
    <row r="163" spans="2:17" ht="29.25" customHeight="1" x14ac:dyDescent="0.7">
      <c r="D163" s="7">
        <f>COUNTA($D$146:D162)+1</f>
        <v>14</v>
      </c>
      <c r="E163" s="42" t="s">
        <v>91</v>
      </c>
      <c r="F163" s="43" t="s">
        <v>87</v>
      </c>
      <c r="G163" s="26"/>
      <c r="H163" s="77" t="str">
        <f>IFERROR((H162-G162)/G162,"")</f>
        <v/>
      </c>
      <c r="I163" s="78" t="str">
        <f>IFERROR((I162-H162)/H162,"")</f>
        <v/>
      </c>
      <c r="J163" s="77" t="str">
        <f t="shared" ref="J163:P163" si="53">IFERROR((J162-I162)/I162,"")</f>
        <v/>
      </c>
      <c r="K163" s="77" t="str">
        <f t="shared" si="53"/>
        <v/>
      </c>
      <c r="L163" s="77" t="str">
        <f t="shared" si="53"/>
        <v/>
      </c>
      <c r="M163" s="77" t="str">
        <f t="shared" si="53"/>
        <v/>
      </c>
      <c r="N163" s="77" t="str">
        <f t="shared" si="53"/>
        <v/>
      </c>
      <c r="O163" s="77" t="str">
        <f t="shared" si="53"/>
        <v/>
      </c>
      <c r="P163" s="77" t="str">
        <f t="shared" si="53"/>
        <v/>
      </c>
    </row>
    <row r="164" spans="2:17" x14ac:dyDescent="0.7">
      <c r="E164" s="71"/>
    </row>
    <row r="165" spans="2:17" ht="18" thickBot="1" x14ac:dyDescent="0.75">
      <c r="B165" s="104"/>
      <c r="C165" s="75" t="s">
        <v>142</v>
      </c>
      <c r="D165" s="4"/>
      <c r="E165" s="6"/>
      <c r="F165" s="6"/>
    </row>
    <row r="166" spans="2:17" ht="29.25" customHeight="1" thickBot="1" x14ac:dyDescent="0.75">
      <c r="D166" s="181">
        <f>COUNTA($D$165:D165)+1</f>
        <v>1</v>
      </c>
      <c r="E166" s="182" t="s">
        <v>127</v>
      </c>
      <c r="F166" s="183"/>
      <c r="G166" s="184" t="str">
        <f>IF($J$86="","",$J$86)</f>
        <v/>
      </c>
      <c r="M166" s="168" t="s">
        <v>128</v>
      </c>
      <c r="N166" s="79" t="s">
        <v>129</v>
      </c>
      <c r="O166" s="79" t="s">
        <v>130</v>
      </c>
      <c r="P166" s="79" t="str">
        <f>"基準："&amp;$G166</f>
        <v>基準：</v>
      </c>
    </row>
    <row r="167" spans="2:17" ht="29.25" customHeight="1" x14ac:dyDescent="0.7">
      <c r="D167" s="81">
        <f>COUNTA($D$165:D166)+1</f>
        <v>2</v>
      </c>
      <c r="E167" s="83" t="s">
        <v>131</v>
      </c>
      <c r="F167" s="87" t="s">
        <v>108</v>
      </c>
      <c r="G167" s="203"/>
      <c r="M167" s="167" t="s">
        <v>132</v>
      </c>
      <c r="N167" s="167" t="str">
        <f>IF($G$34="就業時間換算","－",IFERROR(((HLOOKUP(DATE(YEAR($E$13)+3,MONTH($E$9),DAY($E$9)),$G171:$P182,7,FALSE))/(HLOOKUP(DATE(YEAR($E$13),MONTH($E$9),DAY($E$9)),$G171:$P182,7,FALSE)))^(1/3)-1,""))</f>
        <v/>
      </c>
      <c r="O167" s="185" t="str">
        <f>IF($G$34="人数換算","－",IFERROR(((HLOOKUP(DATE(YEAR($E$13)+3,MONTH($E$9),DAY($E$9)),$G171:$P182,8,FALSE))/(HLOOKUP(DATE(YEAR($E$13),MONTH($E$9),DAY($E$9)),$G171:$P182,8,FALSE)))^(1/3)-1,""))</f>
        <v/>
      </c>
      <c r="P167" s="210" t="str">
        <f>IFERROR(VLOOKUP($G166,【参考】最低賃金の5年間の年平均の年平均上昇率!$B$4:$C$50,2,FALSE),"")</f>
        <v/>
      </c>
      <c r="Q167" s="170" t="str">
        <f>IF($G$34="人数換算",$N167,IF($G$34="就業時間換算",$O167,""))</f>
        <v/>
      </c>
    </row>
    <row r="168" spans="2:17" ht="29.25" customHeight="1" x14ac:dyDescent="0.7">
      <c r="D168" s="81">
        <f>COUNTA($D$165:D167)+1</f>
        <v>3</v>
      </c>
      <c r="E168" s="83" t="s">
        <v>133</v>
      </c>
      <c r="F168" s="52" t="s">
        <v>108</v>
      </c>
      <c r="G168" s="204"/>
      <c r="M168" s="167" t="s">
        <v>134</v>
      </c>
      <c r="N168" s="167" t="str">
        <f>IFERROR(((HLOOKUP(DATE(YEAR($E$13)+3,MONTH($E$9),DAY($E$9)),$G171:$P182,11,FALSE))/(HLOOKUP(DATE(YEAR($E$13),MONTH($E$9),DAY($E$9)),$G171:$P182,11,FALSE)))^(1/3)-1,"")</f>
        <v/>
      </c>
      <c r="O168" s="186" t="s">
        <v>135</v>
      </c>
      <c r="P168" s="211"/>
    </row>
    <row r="169" spans="2:17" x14ac:dyDescent="0.7">
      <c r="D169" s="1"/>
      <c r="E169" s="98" t="s">
        <v>114</v>
      </c>
      <c r="G169" s="1" t="s">
        <v>136</v>
      </c>
    </row>
    <row r="170" spans="2:17" x14ac:dyDescent="0.7">
      <c r="D170" s="1"/>
      <c r="G170" s="97" t="s">
        <v>54</v>
      </c>
      <c r="H170" s="97" t="s">
        <v>55</v>
      </c>
      <c r="I170" s="97" t="s">
        <v>56</v>
      </c>
      <c r="J170" s="64" t="s">
        <v>57</v>
      </c>
      <c r="K170" s="64"/>
      <c r="L170" s="64"/>
      <c r="M170" s="64"/>
      <c r="N170" s="64"/>
      <c r="O170" s="64"/>
      <c r="P170" s="64"/>
    </row>
    <row r="171" spans="2:17" x14ac:dyDescent="0.7">
      <c r="D171" s="23"/>
      <c r="E171" s="23"/>
      <c r="F171" s="86"/>
      <c r="G171" s="95" t="str">
        <f>IF($I171="","",EDATE(H171,-12))</f>
        <v/>
      </c>
      <c r="H171" s="95" t="str">
        <f>IF($I171="","",EDATE(I171,-12))</f>
        <v/>
      </c>
      <c r="I171" s="95" t="str">
        <f>IF($I$12="","",$I$12)</f>
        <v/>
      </c>
      <c r="J171" s="96" t="str">
        <f>IF($I171="","",EDATE(I171,12))</f>
        <v/>
      </c>
      <c r="K171" s="96" t="str">
        <f t="shared" ref="K171:P171" si="54">IF($I171="","",EDATE(J171,12))</f>
        <v/>
      </c>
      <c r="L171" s="96" t="str">
        <f t="shared" si="54"/>
        <v/>
      </c>
      <c r="M171" s="96" t="str">
        <f t="shared" si="54"/>
        <v/>
      </c>
      <c r="N171" s="96" t="str">
        <f t="shared" si="54"/>
        <v/>
      </c>
      <c r="O171" s="96" t="str">
        <f t="shared" si="54"/>
        <v/>
      </c>
      <c r="P171" s="96" t="str">
        <f t="shared" si="54"/>
        <v/>
      </c>
    </row>
    <row r="172" spans="2:17" ht="29.25" customHeight="1" x14ac:dyDescent="0.7">
      <c r="D172" s="81">
        <f>COUNTA($D$165:D171)+1</f>
        <v>4</v>
      </c>
      <c r="E172" s="47" t="s">
        <v>74</v>
      </c>
      <c r="F172" s="85"/>
      <c r="G172" s="205"/>
      <c r="H172" s="142"/>
      <c r="I172" s="196"/>
      <c r="J172" s="142"/>
      <c r="K172" s="142"/>
      <c r="L172" s="142"/>
      <c r="M172" s="142"/>
      <c r="N172" s="142"/>
      <c r="O172" s="142"/>
      <c r="P172" s="142"/>
    </row>
    <row r="173" spans="2:17" ht="29.25" customHeight="1" x14ac:dyDescent="0.7">
      <c r="C173" s="9"/>
      <c r="D173" s="81">
        <f>COUNTA($D$165:D172)+1</f>
        <v>5</v>
      </c>
      <c r="E173" s="47" t="s">
        <v>75</v>
      </c>
      <c r="F173" s="85"/>
      <c r="G173" s="205"/>
      <c r="H173" s="142"/>
      <c r="I173" s="196"/>
      <c r="J173" s="142"/>
      <c r="K173" s="142"/>
      <c r="L173" s="142"/>
      <c r="M173" s="142"/>
      <c r="N173" s="142"/>
      <c r="O173" s="142"/>
      <c r="P173" s="142"/>
    </row>
    <row r="174" spans="2:17" ht="29.25" customHeight="1" x14ac:dyDescent="0.7">
      <c r="C174" s="9"/>
      <c r="D174" s="5">
        <f>COUNTA($D$165:D173)+1</f>
        <v>6</v>
      </c>
      <c r="E174" s="40" t="s">
        <v>80</v>
      </c>
      <c r="F174" s="39" t="s">
        <v>81</v>
      </c>
      <c r="G174" s="195"/>
      <c r="H174" s="142"/>
      <c r="I174" s="196"/>
      <c r="J174" s="142"/>
      <c r="K174" s="142"/>
      <c r="L174" s="142"/>
      <c r="M174" s="142"/>
      <c r="N174" s="142"/>
      <c r="O174" s="142"/>
      <c r="P174" s="142"/>
    </row>
    <row r="175" spans="2:17" ht="29.25" customHeight="1" x14ac:dyDescent="0.7">
      <c r="C175" s="9"/>
      <c r="D175" s="5">
        <f>COUNTA($D$165:D174)+1</f>
        <v>7</v>
      </c>
      <c r="E175" s="40" t="s">
        <v>82</v>
      </c>
      <c r="F175" s="41" t="s">
        <v>81</v>
      </c>
      <c r="G175" s="195"/>
      <c r="H175" s="142"/>
      <c r="I175" s="196"/>
      <c r="J175" s="142"/>
      <c r="K175" s="142"/>
      <c r="L175" s="142"/>
      <c r="M175" s="142"/>
      <c r="N175" s="142"/>
      <c r="O175" s="142"/>
      <c r="P175" s="142"/>
    </row>
    <row r="176" spans="2:17" ht="29.25" customHeight="1" x14ac:dyDescent="0.7">
      <c r="C176" s="9"/>
      <c r="D176" s="81">
        <f>COUNTA($D$165:D175)+1</f>
        <v>8</v>
      </c>
      <c r="E176" s="47" t="s">
        <v>83</v>
      </c>
      <c r="F176" s="85" t="s">
        <v>139</v>
      </c>
      <c r="G176" s="205"/>
      <c r="H176" s="142"/>
      <c r="I176" s="196"/>
      <c r="J176" s="142"/>
      <c r="K176" s="142"/>
      <c r="L176" s="142"/>
      <c r="M176" s="142"/>
      <c r="N176" s="142"/>
      <c r="O176" s="142"/>
      <c r="P176" s="142"/>
    </row>
    <row r="177" spans="2:17" ht="29.25" customHeight="1" x14ac:dyDescent="0.7">
      <c r="C177" s="9"/>
      <c r="D177" s="7">
        <f>COUNTA($D$165:D176)+1</f>
        <v>9</v>
      </c>
      <c r="E177" s="42" t="s">
        <v>84</v>
      </c>
      <c r="F177" s="43"/>
      <c r="G177" s="24" t="str">
        <f>IF($G$34="就業時間換算","",IFERROR(+G172/G174,""))</f>
        <v/>
      </c>
      <c r="H177" s="25" t="str">
        <f t="shared" ref="H177:P177" si="55">IF($G$34="就業時間換算","",IFERROR(+H172/H174,""))</f>
        <v/>
      </c>
      <c r="I177" s="36" t="str">
        <f t="shared" si="55"/>
        <v/>
      </c>
      <c r="J177" s="25" t="str">
        <f t="shared" si="55"/>
        <v/>
      </c>
      <c r="K177" s="25" t="str">
        <f t="shared" si="55"/>
        <v/>
      </c>
      <c r="L177" s="25" t="str">
        <f t="shared" si="55"/>
        <v/>
      </c>
      <c r="M177" s="25" t="str">
        <f t="shared" si="55"/>
        <v/>
      </c>
      <c r="N177" s="25" t="str">
        <f t="shared" si="55"/>
        <v/>
      </c>
      <c r="O177" s="25" t="str">
        <f t="shared" si="55"/>
        <v/>
      </c>
      <c r="P177" s="25" t="str">
        <f t="shared" si="55"/>
        <v/>
      </c>
    </row>
    <row r="178" spans="2:17" ht="29.25" customHeight="1" x14ac:dyDescent="0.7">
      <c r="C178" s="9"/>
      <c r="D178" s="7">
        <f>COUNTA($D$165:D177)+1</f>
        <v>10</v>
      </c>
      <c r="E178" s="42" t="s">
        <v>85</v>
      </c>
      <c r="F178" s="44"/>
      <c r="G178" s="24" t="str">
        <f>IF($G$34="人数換算","",IFERROR(+G172/G175,""))</f>
        <v/>
      </c>
      <c r="H178" s="25" t="str">
        <f t="shared" ref="H178:P178" si="56">IF($G$34="人数換算","",IFERROR(+H172/H175,""))</f>
        <v/>
      </c>
      <c r="I178" s="36" t="str">
        <f t="shared" si="56"/>
        <v/>
      </c>
      <c r="J178" s="25" t="str">
        <f t="shared" si="56"/>
        <v/>
      </c>
      <c r="K178" s="25" t="str">
        <f t="shared" si="56"/>
        <v/>
      </c>
      <c r="L178" s="25" t="str">
        <f t="shared" si="56"/>
        <v/>
      </c>
      <c r="M178" s="25" t="str">
        <f t="shared" si="56"/>
        <v/>
      </c>
      <c r="N178" s="25" t="str">
        <f t="shared" si="56"/>
        <v/>
      </c>
      <c r="O178" s="25" t="str">
        <f t="shared" si="56"/>
        <v/>
      </c>
      <c r="P178" s="25" t="str">
        <f t="shared" si="56"/>
        <v/>
      </c>
    </row>
    <row r="179" spans="2:17" ht="29.25" customHeight="1" x14ac:dyDescent="0.7">
      <c r="C179" s="9"/>
      <c r="D179" s="7">
        <f>COUNTA($D$165:D178)+1</f>
        <v>11</v>
      </c>
      <c r="E179" s="42" t="s">
        <v>86</v>
      </c>
      <c r="F179" s="43" t="s">
        <v>87</v>
      </c>
      <c r="G179" s="26"/>
      <c r="H179" s="77" t="str">
        <f>IFERROR((H177-G177)/G177,"")</f>
        <v/>
      </c>
      <c r="I179" s="78" t="str">
        <f t="shared" ref="I179:P180" si="57">IFERROR((I177-H177)/H177,"")</f>
        <v/>
      </c>
      <c r="J179" s="77" t="str">
        <f t="shared" si="57"/>
        <v/>
      </c>
      <c r="K179" s="77" t="str">
        <f t="shared" si="57"/>
        <v/>
      </c>
      <c r="L179" s="77" t="str">
        <f t="shared" si="57"/>
        <v/>
      </c>
      <c r="M179" s="77" t="str">
        <f t="shared" si="57"/>
        <v/>
      </c>
      <c r="N179" s="77" t="str">
        <f t="shared" si="57"/>
        <v/>
      </c>
      <c r="O179" s="77" t="str">
        <f t="shared" si="57"/>
        <v/>
      </c>
      <c r="P179" s="77" t="str">
        <f t="shared" si="57"/>
        <v/>
      </c>
    </row>
    <row r="180" spans="2:17" ht="29.25" customHeight="1" x14ac:dyDescent="0.7">
      <c r="C180" s="9"/>
      <c r="D180" s="7">
        <f>COUNTA($D$165:D179)+1</f>
        <v>12</v>
      </c>
      <c r="E180" s="42" t="s">
        <v>88</v>
      </c>
      <c r="F180" s="44" t="s">
        <v>89</v>
      </c>
      <c r="G180" s="26"/>
      <c r="H180" s="77" t="str">
        <f>IFERROR((H178-G178)/G178,"")</f>
        <v/>
      </c>
      <c r="I180" s="78" t="str">
        <f t="shared" si="57"/>
        <v/>
      </c>
      <c r="J180" s="77" t="str">
        <f t="shared" si="57"/>
        <v/>
      </c>
      <c r="K180" s="77" t="str">
        <f t="shared" si="57"/>
        <v/>
      </c>
      <c r="L180" s="77" t="str">
        <f t="shared" si="57"/>
        <v/>
      </c>
      <c r="M180" s="77" t="str">
        <f t="shared" si="57"/>
        <v/>
      </c>
      <c r="N180" s="77" t="str">
        <f t="shared" si="57"/>
        <v/>
      </c>
      <c r="O180" s="77" t="str">
        <f t="shared" si="57"/>
        <v/>
      </c>
      <c r="P180" s="77" t="str">
        <f t="shared" si="57"/>
        <v/>
      </c>
    </row>
    <row r="181" spans="2:17" ht="29.25" customHeight="1" x14ac:dyDescent="0.7">
      <c r="C181" s="9"/>
      <c r="D181" s="7">
        <f>COUNTA($D$165:D180)+1</f>
        <v>13</v>
      </c>
      <c r="E181" s="42" t="s">
        <v>90</v>
      </c>
      <c r="F181" s="43"/>
      <c r="G181" s="105" t="str">
        <f>IFERROR(+G173/G176,"")</f>
        <v/>
      </c>
      <c r="H181" s="106" t="str">
        <f>IFERROR(+H173/H176,"")</f>
        <v/>
      </c>
      <c r="I181" s="106" t="str">
        <f t="shared" ref="I181:P181" si="58">IFERROR(+I173/I176,"")</f>
        <v/>
      </c>
      <c r="J181" s="106" t="str">
        <f t="shared" si="58"/>
        <v/>
      </c>
      <c r="K181" s="106" t="str">
        <f t="shared" si="58"/>
        <v/>
      </c>
      <c r="L181" s="106" t="str">
        <f t="shared" si="58"/>
        <v/>
      </c>
      <c r="M181" s="106" t="str">
        <f t="shared" si="58"/>
        <v/>
      </c>
      <c r="N181" s="106" t="str">
        <f t="shared" si="58"/>
        <v/>
      </c>
      <c r="O181" s="106" t="str">
        <f t="shared" si="58"/>
        <v/>
      </c>
      <c r="P181" s="106" t="str">
        <f t="shared" si="58"/>
        <v/>
      </c>
    </row>
    <row r="182" spans="2:17" ht="29.25" customHeight="1" x14ac:dyDescent="0.7">
      <c r="D182" s="7">
        <f>COUNTA($D$165:D181)+1</f>
        <v>14</v>
      </c>
      <c r="E182" s="42" t="s">
        <v>91</v>
      </c>
      <c r="F182" s="43" t="s">
        <v>87</v>
      </c>
      <c r="G182" s="26"/>
      <c r="H182" s="77" t="str">
        <f>IFERROR((H181-G181)/G181,"")</f>
        <v/>
      </c>
      <c r="I182" s="78" t="str">
        <f>IFERROR((I181-H181)/H181,"")</f>
        <v/>
      </c>
      <c r="J182" s="77" t="str">
        <f t="shared" ref="J182:P182" si="59">IFERROR((J181-I181)/I181,"")</f>
        <v/>
      </c>
      <c r="K182" s="77" t="str">
        <f t="shared" si="59"/>
        <v/>
      </c>
      <c r="L182" s="77" t="str">
        <f t="shared" si="59"/>
        <v/>
      </c>
      <c r="M182" s="77" t="str">
        <f t="shared" si="59"/>
        <v/>
      </c>
      <c r="N182" s="77" t="str">
        <f t="shared" si="59"/>
        <v/>
      </c>
      <c r="O182" s="77" t="str">
        <f t="shared" si="59"/>
        <v/>
      </c>
      <c r="P182" s="77" t="str">
        <f t="shared" si="59"/>
        <v/>
      </c>
    </row>
    <row r="183" spans="2:17" x14ac:dyDescent="0.7">
      <c r="E183" s="71"/>
    </row>
    <row r="184" spans="2:17" ht="18" thickBot="1" x14ac:dyDescent="0.75">
      <c r="B184" s="104"/>
      <c r="C184" s="75" t="s">
        <v>143</v>
      </c>
      <c r="D184" s="4"/>
      <c r="E184" s="6"/>
      <c r="F184" s="6"/>
      <c r="L184" s="80"/>
    </row>
    <row r="185" spans="2:17" ht="29.25" customHeight="1" thickBot="1" x14ac:dyDescent="0.75">
      <c r="D185" s="181">
        <f>COUNTA($D$184:D184)+1</f>
        <v>1</v>
      </c>
      <c r="E185" s="182" t="s">
        <v>127</v>
      </c>
      <c r="F185" s="183"/>
      <c r="G185" s="184" t="str">
        <f>IF($K$86="","",$K$86)</f>
        <v/>
      </c>
      <c r="M185" s="168" t="s">
        <v>128</v>
      </c>
      <c r="N185" s="79" t="s">
        <v>129</v>
      </c>
      <c r="O185" s="79" t="s">
        <v>130</v>
      </c>
      <c r="P185" s="79" t="str">
        <f>"基準："&amp;$G185</f>
        <v>基準：</v>
      </c>
    </row>
    <row r="186" spans="2:17" ht="29.25" customHeight="1" x14ac:dyDescent="0.7">
      <c r="D186" s="81">
        <f>COUNTA($D$184:D185)+1</f>
        <v>2</v>
      </c>
      <c r="E186" s="83" t="s">
        <v>144</v>
      </c>
      <c r="F186" s="87" t="s">
        <v>108</v>
      </c>
      <c r="G186" s="203"/>
      <c r="M186" s="167" t="s">
        <v>132</v>
      </c>
      <c r="N186" s="167" t="str">
        <f>IF($G$34="就業時間換算","－",IFERROR(((HLOOKUP(DATE(YEAR($E$13)+3,MONTH($E$9),DAY($E$9)),$G190:$P201,7,FALSE))/(HLOOKUP(DATE(YEAR($E$13),MONTH($E$9),DAY($E$9)),$G190:$P201,7,FALSE)))^(1/3)-1,""))</f>
        <v/>
      </c>
      <c r="O186" s="185" t="str">
        <f>IF($G$34="人数換算","－",IFERROR(((HLOOKUP(DATE(YEAR($E$13)+3,MONTH($E$9),DAY($E$9)),$G190:$P201,8,FALSE))/(HLOOKUP(DATE(YEAR($E$13),MONTH($E$9),DAY($E$9)),$G190:$P201,8,FALSE)))^(1/3)-1,""))</f>
        <v/>
      </c>
      <c r="P186" s="210" t="str">
        <f>IFERROR(VLOOKUP($G185,【参考】最低賃金の5年間の年平均の年平均上昇率!$B$4:$C$50,2,FALSE),"")</f>
        <v/>
      </c>
      <c r="Q186" s="170" t="str">
        <f>IF($G$34="人数換算",$N186,IF($G$34="就業時間換算",$O186,""))</f>
        <v/>
      </c>
    </row>
    <row r="187" spans="2:17" ht="29.25" customHeight="1" x14ac:dyDescent="0.7">
      <c r="D187" s="81">
        <f>COUNTA($D$184:D186)+1</f>
        <v>3</v>
      </c>
      <c r="E187" s="83" t="s">
        <v>133</v>
      </c>
      <c r="F187" s="52" t="s">
        <v>108</v>
      </c>
      <c r="G187" s="204"/>
      <c r="M187" s="167" t="s">
        <v>134</v>
      </c>
      <c r="N187" s="167" t="str">
        <f>IFERROR(((HLOOKUP(DATE(YEAR($E$13)+3,MONTH($E$9),DAY($E$9)),$G190:$P201,11,FALSE))/(HLOOKUP(DATE(YEAR($E$13),MONTH($E$9),DAY($E$9)),$G190:$P201,11,FALSE)))^(1/3)-1,"")</f>
        <v/>
      </c>
      <c r="O187" s="186" t="s">
        <v>135</v>
      </c>
      <c r="P187" s="211"/>
    </row>
    <row r="188" spans="2:17" x14ac:dyDescent="0.7">
      <c r="D188" s="1"/>
      <c r="E188" s="98" t="s">
        <v>114</v>
      </c>
      <c r="G188" s="1" t="s">
        <v>136</v>
      </c>
    </row>
    <row r="189" spans="2:17" x14ac:dyDescent="0.7">
      <c r="D189" s="1"/>
      <c r="G189" s="97" t="s">
        <v>54</v>
      </c>
      <c r="H189" s="97" t="s">
        <v>55</v>
      </c>
      <c r="I189" s="97" t="s">
        <v>56</v>
      </c>
      <c r="J189" s="64" t="s">
        <v>57</v>
      </c>
      <c r="K189" s="64"/>
      <c r="L189" s="64"/>
      <c r="M189" s="64"/>
      <c r="N189" s="64"/>
      <c r="O189" s="64"/>
      <c r="P189" s="64"/>
    </row>
    <row r="190" spans="2:17" x14ac:dyDescent="0.7">
      <c r="D190" s="23"/>
      <c r="E190" s="23"/>
      <c r="F190" s="86"/>
      <c r="G190" s="95" t="str">
        <f>IF($I190="","",EDATE(H190,-12))</f>
        <v/>
      </c>
      <c r="H190" s="95" t="str">
        <f>IF($I190="","",EDATE(I190,-12))</f>
        <v/>
      </c>
      <c r="I190" s="95" t="str">
        <f>IF($I$12="","",$I$12)</f>
        <v/>
      </c>
      <c r="J190" s="96" t="str">
        <f>IF($I190="","",EDATE(I190,12))</f>
        <v/>
      </c>
      <c r="K190" s="96" t="str">
        <f t="shared" ref="K190:P190" si="60">IF($I190="","",EDATE(J190,12))</f>
        <v/>
      </c>
      <c r="L190" s="96" t="str">
        <f t="shared" si="60"/>
        <v/>
      </c>
      <c r="M190" s="96" t="str">
        <f t="shared" si="60"/>
        <v/>
      </c>
      <c r="N190" s="96" t="str">
        <f t="shared" si="60"/>
        <v/>
      </c>
      <c r="O190" s="96" t="str">
        <f t="shared" si="60"/>
        <v/>
      </c>
      <c r="P190" s="96" t="str">
        <f t="shared" si="60"/>
        <v/>
      </c>
    </row>
    <row r="191" spans="2:17" ht="29.25" customHeight="1" x14ac:dyDescent="0.7">
      <c r="D191" s="81">
        <f>COUNTA($D$184:D190)+1</f>
        <v>4</v>
      </c>
      <c r="E191" s="47" t="s">
        <v>74</v>
      </c>
      <c r="F191" s="85"/>
      <c r="G191" s="205"/>
      <c r="H191" s="142"/>
      <c r="I191" s="196"/>
      <c r="J191" s="142"/>
      <c r="K191" s="142"/>
      <c r="L191" s="142"/>
      <c r="M191" s="142"/>
      <c r="N191" s="142"/>
      <c r="O191" s="142"/>
      <c r="P191" s="142"/>
    </row>
    <row r="192" spans="2:17" ht="29.25" customHeight="1" x14ac:dyDescent="0.7">
      <c r="C192" s="9"/>
      <c r="D192" s="81">
        <f>COUNTA($D$184:D191)+1</f>
        <v>5</v>
      </c>
      <c r="E192" s="47" t="s">
        <v>75</v>
      </c>
      <c r="F192" s="85"/>
      <c r="G192" s="205"/>
      <c r="H192" s="142"/>
      <c r="I192" s="196"/>
      <c r="J192" s="142"/>
      <c r="K192" s="142"/>
      <c r="L192" s="142"/>
      <c r="M192" s="142"/>
      <c r="N192" s="142"/>
      <c r="O192" s="142"/>
      <c r="P192" s="142"/>
    </row>
    <row r="193" spans="2:16" ht="29.25" customHeight="1" x14ac:dyDescent="0.7">
      <c r="C193" s="9"/>
      <c r="D193" s="5">
        <f>COUNTA($D$184:D192)+1</f>
        <v>6</v>
      </c>
      <c r="E193" s="40" t="s">
        <v>80</v>
      </c>
      <c r="F193" s="39" t="s">
        <v>81</v>
      </c>
      <c r="G193" s="195"/>
      <c r="H193" s="142"/>
      <c r="I193" s="196"/>
      <c r="J193" s="142"/>
      <c r="K193" s="142"/>
      <c r="L193" s="142"/>
      <c r="M193" s="142"/>
      <c r="N193" s="142"/>
      <c r="O193" s="142"/>
      <c r="P193" s="142"/>
    </row>
    <row r="194" spans="2:16" ht="29.25" customHeight="1" x14ac:dyDescent="0.7">
      <c r="C194" s="9"/>
      <c r="D194" s="5">
        <f>COUNTA($D$184:D193)+1</f>
        <v>7</v>
      </c>
      <c r="E194" s="40" t="s">
        <v>82</v>
      </c>
      <c r="F194" s="41" t="s">
        <v>81</v>
      </c>
      <c r="G194" s="195"/>
      <c r="H194" s="142"/>
      <c r="I194" s="196"/>
      <c r="J194" s="142"/>
      <c r="K194" s="142"/>
      <c r="L194" s="142"/>
      <c r="M194" s="142"/>
      <c r="N194" s="142"/>
      <c r="O194" s="142"/>
      <c r="P194" s="142"/>
    </row>
    <row r="195" spans="2:16" ht="29.25" customHeight="1" x14ac:dyDescent="0.7">
      <c r="C195" s="9"/>
      <c r="D195" s="81">
        <f>COUNTA($D$184:D194)+1</f>
        <v>8</v>
      </c>
      <c r="E195" s="47" t="s">
        <v>83</v>
      </c>
      <c r="F195" s="85" t="s">
        <v>139</v>
      </c>
      <c r="G195" s="205"/>
      <c r="H195" s="142"/>
      <c r="I195" s="196"/>
      <c r="J195" s="142"/>
      <c r="K195" s="142"/>
      <c r="L195" s="142"/>
      <c r="M195" s="142"/>
      <c r="N195" s="142"/>
      <c r="O195" s="142"/>
      <c r="P195" s="142"/>
    </row>
    <row r="196" spans="2:16" ht="29.25" customHeight="1" x14ac:dyDescent="0.7">
      <c r="C196" s="9"/>
      <c r="D196" s="7">
        <f>COUNTA($D$184:D195)+1</f>
        <v>9</v>
      </c>
      <c r="E196" s="42" t="s">
        <v>84</v>
      </c>
      <c r="F196" s="43"/>
      <c r="G196" s="24" t="str">
        <f>IF($G$34="就業時間換算","",IFERROR(+G191/G193,""))</f>
        <v/>
      </c>
      <c r="H196" s="25" t="str">
        <f t="shared" ref="H196:P196" si="61">IF($G$34="就業時間換算","",IFERROR(+H191/H193,""))</f>
        <v/>
      </c>
      <c r="I196" s="36" t="str">
        <f t="shared" si="61"/>
        <v/>
      </c>
      <c r="J196" s="25" t="str">
        <f t="shared" si="61"/>
        <v/>
      </c>
      <c r="K196" s="25" t="str">
        <f t="shared" si="61"/>
        <v/>
      </c>
      <c r="L196" s="25" t="str">
        <f t="shared" si="61"/>
        <v/>
      </c>
      <c r="M196" s="25" t="str">
        <f t="shared" si="61"/>
        <v/>
      </c>
      <c r="N196" s="25" t="str">
        <f t="shared" si="61"/>
        <v/>
      </c>
      <c r="O196" s="25" t="str">
        <f t="shared" si="61"/>
        <v/>
      </c>
      <c r="P196" s="25" t="str">
        <f t="shared" si="61"/>
        <v/>
      </c>
    </row>
    <row r="197" spans="2:16" ht="29.25" customHeight="1" x14ac:dyDescent="0.7">
      <c r="C197" s="9"/>
      <c r="D197" s="7">
        <f>COUNTA($D$184:D196)+1</f>
        <v>10</v>
      </c>
      <c r="E197" s="42" t="s">
        <v>85</v>
      </c>
      <c r="F197" s="44"/>
      <c r="G197" s="24" t="str">
        <f>IF($G$34="人数換算","",IFERROR(+G191/G194,""))</f>
        <v/>
      </c>
      <c r="H197" s="25" t="str">
        <f t="shared" ref="H197:P197" si="62">IF($G$34="人数換算","",IFERROR(+H191/H194,""))</f>
        <v/>
      </c>
      <c r="I197" s="36" t="str">
        <f t="shared" si="62"/>
        <v/>
      </c>
      <c r="J197" s="25" t="str">
        <f t="shared" si="62"/>
        <v/>
      </c>
      <c r="K197" s="25" t="str">
        <f t="shared" si="62"/>
        <v/>
      </c>
      <c r="L197" s="25" t="str">
        <f t="shared" si="62"/>
        <v/>
      </c>
      <c r="M197" s="25" t="str">
        <f t="shared" si="62"/>
        <v/>
      </c>
      <c r="N197" s="25" t="str">
        <f t="shared" si="62"/>
        <v/>
      </c>
      <c r="O197" s="25" t="str">
        <f t="shared" si="62"/>
        <v/>
      </c>
      <c r="P197" s="25" t="str">
        <f t="shared" si="62"/>
        <v/>
      </c>
    </row>
    <row r="198" spans="2:16" ht="29.25" customHeight="1" x14ac:dyDescent="0.7">
      <c r="C198" s="9"/>
      <c r="D198" s="7">
        <f>COUNTA($D$184:D197)+1</f>
        <v>11</v>
      </c>
      <c r="E198" s="42" t="s">
        <v>86</v>
      </c>
      <c r="F198" s="43" t="s">
        <v>87</v>
      </c>
      <c r="G198" s="26"/>
      <c r="H198" s="77" t="str">
        <f>IFERROR((H196-G196)/G196,"")</f>
        <v/>
      </c>
      <c r="I198" s="78" t="str">
        <f t="shared" ref="I198:P199" si="63">IFERROR((I196-H196)/H196,"")</f>
        <v/>
      </c>
      <c r="J198" s="77" t="str">
        <f t="shared" si="63"/>
        <v/>
      </c>
      <c r="K198" s="77" t="str">
        <f t="shared" si="63"/>
        <v/>
      </c>
      <c r="L198" s="77" t="str">
        <f t="shared" si="63"/>
        <v/>
      </c>
      <c r="M198" s="77" t="str">
        <f t="shared" si="63"/>
        <v/>
      </c>
      <c r="N198" s="77" t="str">
        <f t="shared" si="63"/>
        <v/>
      </c>
      <c r="O198" s="77" t="str">
        <f t="shared" si="63"/>
        <v/>
      </c>
      <c r="P198" s="77" t="str">
        <f t="shared" si="63"/>
        <v/>
      </c>
    </row>
    <row r="199" spans="2:16" ht="29.25" customHeight="1" x14ac:dyDescent="0.7">
      <c r="C199" s="9"/>
      <c r="D199" s="7">
        <f>COUNTA($D$184:D198)+1</f>
        <v>12</v>
      </c>
      <c r="E199" s="42" t="s">
        <v>88</v>
      </c>
      <c r="F199" s="44" t="s">
        <v>89</v>
      </c>
      <c r="G199" s="26"/>
      <c r="H199" s="77" t="str">
        <f>IFERROR((H197-G197)/G197,"")</f>
        <v/>
      </c>
      <c r="I199" s="78" t="str">
        <f t="shared" si="63"/>
        <v/>
      </c>
      <c r="J199" s="77" t="str">
        <f t="shared" si="63"/>
        <v/>
      </c>
      <c r="K199" s="77" t="str">
        <f t="shared" si="63"/>
        <v/>
      </c>
      <c r="L199" s="77" t="str">
        <f t="shared" si="63"/>
        <v/>
      </c>
      <c r="M199" s="77" t="str">
        <f t="shared" si="63"/>
        <v/>
      </c>
      <c r="N199" s="77" t="str">
        <f t="shared" si="63"/>
        <v/>
      </c>
      <c r="O199" s="77" t="str">
        <f t="shared" si="63"/>
        <v/>
      </c>
      <c r="P199" s="77" t="str">
        <f t="shared" si="63"/>
        <v/>
      </c>
    </row>
    <row r="200" spans="2:16" ht="29.25" customHeight="1" x14ac:dyDescent="0.7">
      <c r="C200" s="9"/>
      <c r="D200" s="7">
        <f>COUNTA($D$184:D199)+1</f>
        <v>13</v>
      </c>
      <c r="E200" s="42" t="s">
        <v>90</v>
      </c>
      <c r="F200" s="43"/>
      <c r="G200" s="105" t="str">
        <f>IFERROR(+G192/G195,"")</f>
        <v/>
      </c>
      <c r="H200" s="106" t="str">
        <f>IFERROR(+H192/H195,"")</f>
        <v/>
      </c>
      <c r="I200" s="106" t="str">
        <f t="shared" ref="I200:P200" si="64">IFERROR(+I192/I195,"")</f>
        <v/>
      </c>
      <c r="J200" s="106" t="str">
        <f t="shared" si="64"/>
        <v/>
      </c>
      <c r="K200" s="106" t="str">
        <f t="shared" si="64"/>
        <v/>
      </c>
      <c r="L200" s="106" t="str">
        <f t="shared" si="64"/>
        <v/>
      </c>
      <c r="M200" s="106" t="str">
        <f t="shared" si="64"/>
        <v/>
      </c>
      <c r="N200" s="106" t="str">
        <f t="shared" si="64"/>
        <v/>
      </c>
      <c r="O200" s="106" t="str">
        <f t="shared" si="64"/>
        <v/>
      </c>
      <c r="P200" s="106" t="str">
        <f t="shared" si="64"/>
        <v/>
      </c>
    </row>
    <row r="201" spans="2:16" ht="29.25" customHeight="1" x14ac:dyDescent="0.7">
      <c r="D201" s="7">
        <f>COUNTA($D$184:D200)+1</f>
        <v>14</v>
      </c>
      <c r="E201" s="42" t="s">
        <v>91</v>
      </c>
      <c r="F201" s="43" t="s">
        <v>87</v>
      </c>
      <c r="G201" s="26"/>
      <c r="H201" s="77" t="str">
        <f>IFERROR((H200-G200)/G200,"")</f>
        <v/>
      </c>
      <c r="I201" s="78" t="str">
        <f>IFERROR((I200-H200)/H200,"")</f>
        <v/>
      </c>
      <c r="J201" s="77" t="str">
        <f t="shared" ref="J201:P201" si="65">IFERROR((J200-I200)/I200,"")</f>
        <v/>
      </c>
      <c r="K201" s="77" t="str">
        <f t="shared" si="65"/>
        <v/>
      </c>
      <c r="L201" s="77" t="str">
        <f t="shared" si="65"/>
        <v/>
      </c>
      <c r="M201" s="77" t="str">
        <f t="shared" si="65"/>
        <v/>
      </c>
      <c r="N201" s="77" t="str">
        <f t="shared" si="65"/>
        <v/>
      </c>
      <c r="O201" s="77" t="str">
        <f t="shared" si="65"/>
        <v/>
      </c>
      <c r="P201" s="77" t="str">
        <f t="shared" si="65"/>
        <v/>
      </c>
    </row>
    <row r="202" spans="2:16" x14ac:dyDescent="0.7">
      <c r="E202" s="71"/>
    </row>
    <row r="203" spans="2:16" ht="19.899999999999999" x14ac:dyDescent="0.7">
      <c r="B203" s="38" t="s">
        <v>145</v>
      </c>
      <c r="C203" s="99"/>
      <c r="G203" s="23"/>
      <c r="H203" s="23"/>
    </row>
    <row r="204" spans="2:16" x14ac:dyDescent="0.7">
      <c r="C204" s="108" t="s">
        <v>146</v>
      </c>
      <c r="D204" s="108" t="s">
        <v>147</v>
      </c>
      <c r="E204" s="100"/>
      <c r="F204" s="70"/>
    </row>
    <row r="205" spans="2:16" x14ac:dyDescent="0.7">
      <c r="C205" s="9"/>
      <c r="D205" s="102" t="s">
        <v>148</v>
      </c>
      <c r="E205" s="101"/>
      <c r="F205" s="6"/>
    </row>
    <row r="206" spans="2:16" x14ac:dyDescent="0.7">
      <c r="C206" s="9"/>
      <c r="D206" s="102" t="s">
        <v>149</v>
      </c>
      <c r="E206" s="101"/>
      <c r="F206" s="6"/>
    </row>
    <row r="207" spans="2:16" x14ac:dyDescent="0.7">
      <c r="D207" s="103" t="s">
        <v>150</v>
      </c>
      <c r="F207" s="11"/>
    </row>
    <row r="208" spans="2:16" x14ac:dyDescent="0.7">
      <c r="D208" s="156" t="s">
        <v>151</v>
      </c>
      <c r="F208" s="11"/>
    </row>
    <row r="209" spans="2:14" x14ac:dyDescent="0.7">
      <c r="D209" s="156" t="s">
        <v>152</v>
      </c>
      <c r="F209" s="11"/>
    </row>
    <row r="210" spans="2:14" x14ac:dyDescent="0.7">
      <c r="D210" s="156" t="s">
        <v>153</v>
      </c>
      <c r="F210" s="11"/>
    </row>
    <row r="211" spans="2:14" x14ac:dyDescent="0.7">
      <c r="D211" s="156" t="s">
        <v>154</v>
      </c>
      <c r="F211" s="11"/>
    </row>
    <row r="212" spans="2:14" x14ac:dyDescent="0.7">
      <c r="D212" s="156" t="s">
        <v>155</v>
      </c>
      <c r="F212" s="11"/>
    </row>
    <row r="213" spans="2:14" x14ac:dyDescent="0.7">
      <c r="E213" s="6"/>
      <c r="F213" s="6"/>
    </row>
    <row r="214" spans="2:14" ht="19.899999999999999" x14ac:dyDescent="0.7">
      <c r="B214" s="38" t="s">
        <v>156</v>
      </c>
      <c r="E214" s="6"/>
      <c r="F214" s="6"/>
    </row>
    <row r="215" spans="2:14" x14ac:dyDescent="0.7">
      <c r="B215" s="8"/>
      <c r="C215" s="102" t="s">
        <v>157</v>
      </c>
    </row>
    <row r="216" spans="2:14" x14ac:dyDescent="0.7">
      <c r="C216" s="62"/>
      <c r="D216" s="7">
        <v>1</v>
      </c>
      <c r="E216" s="66" t="s">
        <v>158</v>
      </c>
      <c r="F216" s="61" t="s">
        <v>159</v>
      </c>
      <c r="G216" s="72" t="s">
        <v>235</v>
      </c>
    </row>
    <row r="217" spans="2:14" x14ac:dyDescent="0.7">
      <c r="D217" s="67">
        <v>2</v>
      </c>
      <c r="E217" s="66" t="s">
        <v>160</v>
      </c>
      <c r="F217" s="61" t="s">
        <v>161</v>
      </c>
      <c r="G217" s="72" t="str">
        <f>IF(OR($E$9="",$E$10="",$E$9&gt;$E$10,$E$10&gt;DATEVALUE("2026/12/31")),"非該当","該当")</f>
        <v>非該当</v>
      </c>
    </row>
    <row r="218" spans="2:14" x14ac:dyDescent="0.7">
      <c r="D218" s="7">
        <v>3</v>
      </c>
      <c r="E218" s="66" t="s">
        <v>162</v>
      </c>
      <c r="F218" s="61" t="s">
        <v>163</v>
      </c>
      <c r="G218" s="72" t="s">
        <v>235</v>
      </c>
      <c r="N218" s="6"/>
    </row>
    <row r="219" spans="2:14" x14ac:dyDescent="0.7">
      <c r="D219" s="7">
        <v>4</v>
      </c>
      <c r="E219" s="66" t="s">
        <v>164</v>
      </c>
      <c r="F219" s="61" t="s">
        <v>165</v>
      </c>
      <c r="G219" s="72" t="str">
        <f>IF(③経費明細書!$G$67&gt;=1000000,"該当","非該当")</f>
        <v>非該当</v>
      </c>
      <c r="N219" s="6"/>
    </row>
    <row r="220" spans="2:14" x14ac:dyDescent="0.7">
      <c r="D220" s="7">
        <v>5</v>
      </c>
      <c r="E220" s="66" t="s">
        <v>166</v>
      </c>
      <c r="F220" s="61" t="s">
        <v>165</v>
      </c>
      <c r="G220" s="72" t="s">
        <v>235</v>
      </c>
      <c r="N220" s="6"/>
    </row>
    <row r="221" spans="2:14" x14ac:dyDescent="0.7">
      <c r="H221" s="88" t="s">
        <v>167</v>
      </c>
      <c r="I221" s="88">
        <v>2</v>
      </c>
      <c r="J221" s="88">
        <v>3</v>
      </c>
      <c r="K221" s="88">
        <v>4</v>
      </c>
      <c r="L221" s="88">
        <v>5</v>
      </c>
      <c r="M221" s="88">
        <v>6</v>
      </c>
      <c r="N221" s="6"/>
    </row>
    <row r="222" spans="2:14" x14ac:dyDescent="0.7">
      <c r="D222" s="7">
        <v>6</v>
      </c>
      <c r="E222" s="68" t="s">
        <v>168</v>
      </c>
      <c r="F222" s="69" t="s">
        <v>163</v>
      </c>
      <c r="G222" s="73" t="str">
        <f>IF(COUNTIF(H222:M222,"非該当")&gt;0,"非該当","該当")</f>
        <v>非該当</v>
      </c>
      <c r="H222" s="72" t="str">
        <f>IF(OR($G91="",$G91=【参考】業種!$E$2,$G91=【参考】業種!$F$2),"非該当","該当")</f>
        <v>非該当</v>
      </c>
      <c r="I222" s="72" t="str">
        <f>IF($G109="","－",IF(OR($G110="",$G110=【参考】業種!$E$2,$G110=【参考】業種!$F$2),"非該当","該当"))</f>
        <v>－</v>
      </c>
      <c r="J222" s="72" t="str">
        <f>IF($G128="","－",IF(OR($G129="",$G129=【参考】業種!$E$2,$G129=【参考】業種!$F$2),"非該当","該当"))</f>
        <v>－</v>
      </c>
      <c r="K222" s="72" t="str">
        <f>IF($G147="","－",IF(OR($G148="",$G148=【参考】業種!$E$2,$G148=【参考】業種!$F$2),"非該当","該当"))</f>
        <v>－</v>
      </c>
      <c r="L222" s="72" t="str">
        <f>IF($G166="","－",IF(OR($G167="",$G167=【参考】業種!$E$2,$G167=【参考】業種!$F$2),"非該当","該当"))</f>
        <v>－</v>
      </c>
      <c r="M222" s="72" t="str">
        <f>IF($G185="","－",IF(OR($G186="",$G186=【参考】業種!$E$2,$G186=【参考】業種!$F$2),"非該当","該当"))</f>
        <v>－</v>
      </c>
      <c r="N222" s="6"/>
    </row>
    <row r="223" spans="2:14" ht="35.25" x14ac:dyDescent="0.7">
      <c r="D223" s="7">
        <v>7</v>
      </c>
      <c r="E223" s="66" t="s">
        <v>169</v>
      </c>
      <c r="F223" s="61" t="s">
        <v>165</v>
      </c>
      <c r="G223" s="73" t="str">
        <f>IF(COUNTIF(H223:M223,"非該当")&gt;0,"非該当","該当")</f>
        <v>非該当</v>
      </c>
      <c r="H223" s="72" t="str">
        <f>IF(OR($Q$91="",$P$91="",$Q$91&lt;$P$91),"非該当","該当")</f>
        <v>非該当</v>
      </c>
      <c r="I223" s="72" t="str">
        <f>IF($G109="","－",IF(OR($Q$110="",$P$110="",$Q$110&lt;$P$110),"非該当","該当"))</f>
        <v>－</v>
      </c>
      <c r="J223" s="72" t="str">
        <f>IF($G128="","－",IF(OR($Q$129="",$P$129="",$Q$129&lt;$P$129),"非該当","該当"))</f>
        <v>－</v>
      </c>
      <c r="K223" s="72" t="str">
        <f>IF($G147="","－",IF(OR($Q$148="",$P$148="",$Q$148&lt;$P$148),"非該当","該当"))</f>
        <v>－</v>
      </c>
      <c r="L223" s="72" t="str">
        <f>IF($G166="","－",IF(OR($Q$167="",$P$167="",$Q$167&lt;$P$167),"非該当","該当"))</f>
        <v>－</v>
      </c>
      <c r="M223" s="72" t="str">
        <f>IF($G185="","－",IF(OR($Q$186="",$P$186="",$Q$186&lt;$P$186),"非該当","該当"))</f>
        <v>－</v>
      </c>
      <c r="N223" s="6"/>
    </row>
    <row r="224" spans="2:14" ht="35.25" x14ac:dyDescent="0.7">
      <c r="D224" s="7">
        <v>8</v>
      </c>
      <c r="E224" s="66" t="s">
        <v>170</v>
      </c>
      <c r="F224" s="61" t="s">
        <v>165</v>
      </c>
      <c r="G224" s="73" t="str">
        <f>IF(COUNTIF(H224:M224,"非該当")&gt;0,"非該当","該当")</f>
        <v>非該当</v>
      </c>
      <c r="H224" s="72" t="str">
        <f>IF(OR($N$92="",$P$91="",$N$92&lt;$P$91),"非該当","該当")</f>
        <v>非該当</v>
      </c>
      <c r="I224" s="72" t="str">
        <f>IF($G109="","－",IF(OR($N$111="",$P$110="",$N$111&lt;$P$110),"非該当","該当"))</f>
        <v>－</v>
      </c>
      <c r="J224" s="72" t="str">
        <f>IF($G128="","－",IF(OR($N$130="",$P$129="",$N$130&lt;$P$129),"非該当","該当"))</f>
        <v>－</v>
      </c>
      <c r="K224" s="72" t="str">
        <f>IF($G147="","－",IF(OR($N$149="",$P$148="",$N$149&lt;$P$148),"非該当","該当"))</f>
        <v>－</v>
      </c>
      <c r="L224" s="72" t="str">
        <f>IF($G166="","－",IF(OR($N$168="",$P$167="",$N$168&lt;$P$167),"非該当","該当"))</f>
        <v>－</v>
      </c>
      <c r="M224" s="72" t="str">
        <f>IF($G185="","－",IF(OR($N$187="",$P$186="",$N$187&lt;$P$186),"非該当","該当"))</f>
        <v>－</v>
      </c>
      <c r="N224" s="6"/>
    </row>
    <row r="225" spans="4:14" ht="35.25" x14ac:dyDescent="0.7">
      <c r="D225" s="7">
        <v>9</v>
      </c>
      <c r="E225" s="66" t="s">
        <v>171</v>
      </c>
      <c r="F225" s="61" t="s">
        <v>172</v>
      </c>
      <c r="G225" s="72" t="s">
        <v>235</v>
      </c>
      <c r="J225" s="76"/>
      <c r="N225" s="6"/>
    </row>
  </sheetData>
  <sheetProtection algorithmName="SHA-512" hashValue="uZ7R+TJ+0Tzn9ZwYdhrHXSLG9DZoL/RhHnL+DMbmaRg0FI1o5MwnXHfea7kFdlkCRVoG6b54AhwS5QglnhjM4Q==" saltValue="UbqN3wDmWPqL+RUl7PQ4eA==" spinCount="100000" sheet="1" objects="1" scenarios="1"/>
  <dataConsolidate/>
  <mergeCells count="6">
    <mergeCell ref="P186:P187"/>
    <mergeCell ref="P91:P92"/>
    <mergeCell ref="P110:P111"/>
    <mergeCell ref="P129:P130"/>
    <mergeCell ref="P148:P149"/>
    <mergeCell ref="P167:P168"/>
  </mergeCells>
  <phoneticPr fontId="1"/>
  <conditionalFormatting sqref="G225 G216:G220 G222:M224">
    <cfRule type="expression" dxfId="59" priority="10">
      <formula>G216="非該当"</formula>
    </cfRule>
  </conditionalFormatting>
  <conditionalFormatting sqref="D109:P125">
    <cfRule type="expression" dxfId="58" priority="6">
      <formula>$G$86=""</formula>
    </cfRule>
  </conditionalFormatting>
  <conditionalFormatting sqref="D128:P144">
    <cfRule type="expression" dxfId="57" priority="5">
      <formula>$H$86=""</formula>
    </cfRule>
  </conditionalFormatting>
  <conditionalFormatting sqref="D147:P163">
    <cfRule type="expression" dxfId="56" priority="4">
      <formula>$I$86=""</formula>
    </cfRule>
  </conditionalFormatting>
  <conditionalFormatting sqref="D166:P182">
    <cfRule type="expression" dxfId="55" priority="3">
      <formula>$J$86=""</formula>
    </cfRule>
  </conditionalFormatting>
  <conditionalFormatting sqref="D185:P201">
    <cfRule type="expression" dxfId="54" priority="2">
      <formula>$K$86=""</formula>
    </cfRule>
  </conditionalFormatting>
  <conditionalFormatting sqref="C5:F5">
    <cfRule type="expression" dxfId="53" priority="1">
      <formula>$C$5&lt;&gt;""</formula>
    </cfRule>
  </conditionalFormatting>
  <conditionalFormatting sqref="D36:P36 D39:P39 D41:P41 D45:P45 D75:P75 D77:P77 D81:P81 D99:P99 D102:P102 D104:P104 D118:P118 D121:P121 D123:P123 D137:P137 D140:P140 D142:P142 D156:P156 D159:P159 D161:P161 D175:P175 D178:P178 D180:P180 D194:P194 D197:P197 D199:P199 D72:P72">
    <cfRule type="expression" dxfId="52" priority="8">
      <formula>$G$34&lt;&gt;"就業時間換算"</formula>
    </cfRule>
  </conditionalFormatting>
  <conditionalFormatting sqref="D35:P35 D38:P38 D40:P40 D44:P44 D71:P71 D74:P74 D76:P76 D80:P80 D98:P98 D101:P101 D103:P103 D117:P117 D120:P120 D122:P122 D136:P136 D139:P139 D141:P141 D155:P155 D158:P158 D160:P160 D174:P174 D177:P177 D179:P179 D193:P193 D196:P196 D198:P198">
    <cfRule type="expression" dxfId="51" priority="7">
      <formula>$G$34&lt;&gt;"人数換算"</formula>
    </cfRule>
  </conditionalFormatting>
  <conditionalFormatting sqref="G27:P33 G35:P45 G64:P81 G96:P106 G115:P125 G134:P144 G153:P163 G172:P182 G191:P201">
    <cfRule type="expression" dxfId="50" priority="9">
      <formula>G$13="－"</formula>
    </cfRule>
  </conditionalFormatting>
  <dataValidations count="14">
    <dataValidation type="list" allowBlank="1" showInputMessage="1" showErrorMessage="1" sqref="G54:G55" xr:uid="{5FD7AF7B-568A-46BE-92BD-7DB2547A169B}">
      <formula1>"該当,非該当"</formula1>
    </dataValidation>
    <dataValidation imeMode="halfAlpha" allowBlank="1" showInputMessage="1" showErrorMessage="1" sqref="G16:I24 G42:P42 G191:P195 G64:P69 G105:P105 G78:P78 G48:I51 G172:P176 G96:P100 G143:P143 G115:P119 G162:P162 G134:P138 G181:P181 G153:P157 G200:P200 G124:P124 G35:P37 G71:P73 G82 G27:P32" xr:uid="{D3C4E13A-44F8-4115-BBFC-7A1592C2251F}"/>
    <dataValidation type="date" allowBlank="1" showInputMessage="1" showErrorMessage="1" error="補助事業期間内（2026年12月31日まで）の日付を入力してください" sqref="E10" xr:uid="{29AA031D-9276-4D02-BC7E-8286C54CF76D}">
      <formula1>45412</formula1>
      <formula2>46387</formula2>
    </dataValidation>
    <dataValidation operator="lessThanOrEqual" allowBlank="1" showInputMessage="1" showErrorMessage="1" sqref="E9" xr:uid="{C368D081-4116-40A1-AD62-14062C2413F7}"/>
    <dataValidation type="list" allowBlank="1" showInputMessage="1" showErrorMessage="1" sqref="G57" xr:uid="{288F7B09-86BE-4CA0-8C4D-97CA61C68581}">
      <formula1>INDIRECT($G$56)</formula1>
    </dataValidation>
    <dataValidation type="list" allowBlank="1" showInputMessage="1" showErrorMessage="1" sqref="G187" xr:uid="{AB6AA28A-8232-4075-8CBF-C298A8B8EDEC}">
      <formula1>INDIRECT($G$186)</formula1>
    </dataValidation>
    <dataValidation type="list" allowBlank="1" showInputMessage="1" showErrorMessage="1" sqref="G168" xr:uid="{D59073F1-975E-479D-B0FE-BF1001BDDCFC}">
      <formula1>INDIRECT($G$167)</formula1>
    </dataValidation>
    <dataValidation type="list" allowBlank="1" showInputMessage="1" showErrorMessage="1" sqref="G149" xr:uid="{DC3F688D-733B-403E-BADA-7B0C3ED459A1}">
      <formula1>INDIRECT($G$148)</formula1>
    </dataValidation>
    <dataValidation type="list" allowBlank="1" showInputMessage="1" showErrorMessage="1" sqref="G130" xr:uid="{70F8E1E3-C2AE-48BB-86DD-C5DAD40DFFDC}">
      <formula1>INDIRECT($G$129)</formula1>
    </dataValidation>
    <dataValidation type="list" allowBlank="1" showInputMessage="1" showErrorMessage="1" sqref="G111" xr:uid="{8493C7EF-D301-4BC8-89DC-735F9D1D1639}">
      <formula1>INDIRECT($G$110)</formula1>
    </dataValidation>
    <dataValidation type="list" allowBlank="1" showInputMessage="1" showErrorMessage="1" sqref="G92" xr:uid="{2756AB22-D47D-42D8-A53F-1B48AD748E58}">
      <formula1>INDIRECT($G$91)</formula1>
    </dataValidation>
    <dataValidation type="list" imeMode="halfAlpha" allowBlank="1" showInputMessage="1" showErrorMessage="1" sqref="G34" xr:uid="{FB9334C9-BA8B-491A-B7A3-998E3D0205C8}">
      <formula1>"人数換算,就業時間換算"</formula1>
    </dataValidation>
    <dataValidation type="list" allowBlank="1" showInputMessage="1" showErrorMessage="1" sqref="E12" xr:uid="{51801A40-B21B-4FF0-84FD-393E7555D216}">
      <formula1>$G$12:$P$12</formula1>
    </dataValidation>
    <dataValidation operator="greaterThanOrEqual" allowBlank="1" showInputMessage="1" showErrorMessage="1" error="2024年3月1日以降の日付を入力ください" sqref="E7" xr:uid="{BEA49EC9-9B11-4013-9BF9-C851B08F552F}"/>
  </dataValidations>
  <hyperlinks>
    <hyperlink ref="H54" r:id="rId1" xr:uid="{A44AC6CA-7CBB-4CD7-ADFA-7555EA405374}"/>
    <hyperlink ref="H55" r:id="rId2" xr:uid="{CF1B1169-783B-44CB-B14E-E2CACAAF3500}"/>
    <hyperlink ref="E58" r:id="rId3" xr:uid="{D681FA84-0DC6-452F-A61E-C5B9DE3A7EDE}"/>
    <hyperlink ref="E93" r:id="rId4" xr:uid="{5C24E9E7-1D3E-490D-833B-2980AACDC92D}"/>
    <hyperlink ref="E112" r:id="rId5" xr:uid="{B786137C-875D-4830-A9D8-845CDB7C60D3}"/>
    <hyperlink ref="E131" r:id="rId6" xr:uid="{A035B40B-4F64-4A3C-96CB-6B0B932A678A}"/>
    <hyperlink ref="E150" r:id="rId7" xr:uid="{A9839D2C-B3E1-443D-8747-0BCED1ECC829}"/>
    <hyperlink ref="E169" r:id="rId8" xr:uid="{D9E353BC-3DCE-4EB3-88F6-F3DFCC3FB06E}"/>
    <hyperlink ref="E188" r:id="rId9" xr:uid="{7D039474-A735-4065-8338-71DFE47EB287}"/>
    <hyperlink ref="Q50" r:id="rId10" xr:uid="{61DA9DC1-40FA-4C6E-8EAD-C40F64ACF158}"/>
    <hyperlink ref="R50" r:id="rId11" display="https://www.e-stat.go.jp/surveyitems/items/386010198" xr:uid="{A04F4A11-D5BE-4653-9AA9-E1D01487EF7C}"/>
    <hyperlink ref="Q48" r:id="rId12" xr:uid="{04BE21C2-56CB-4400-81E7-1F5C347B20E4}"/>
    <hyperlink ref="R48" r:id="rId13" display="https://www.e-stat.go.jp/surveyitems/items/248020026" xr:uid="{F66E3063-4642-420E-B706-00579AEF24A1}"/>
    <hyperlink ref="Q51" r:id="rId14" xr:uid="{779411A7-DDFC-4567-9669-73A2A3677F73}"/>
  </hyperlinks>
  <pageMargins left="0.23622047244094491" right="0.23622047244094491" top="0.74803149606299213" bottom="0.74803149606299213" header="0.31496062992125984" footer="0.31496062992125984"/>
  <pageSetup paperSize="9" scale="36" fitToHeight="0" orientation="portrait" r:id="rId15"/>
  <drawing r:id="rId16"/>
  <extLst>
    <ext xmlns:x14="http://schemas.microsoft.com/office/spreadsheetml/2009/9/main" uri="{CCE6A557-97BC-4b89-ADB6-D9C93CAAB3DF}">
      <x14:dataValidations xmlns:xm="http://schemas.microsoft.com/office/excel/2006/main" count="3">
        <x14:dataValidation type="list" allowBlank="1" showInputMessage="1" showErrorMessage="1" xr:uid="{2C7189C1-2FD2-4178-A158-12247AAFACE6}">
          <x14:formula1>
            <xm:f>【参考】最低賃金の5年間の年平均の年平均上昇率!$B$4:$B$50</xm:f>
          </x14:formula1>
          <xm:sqref>H86:K86 G85:G86</xm:sqref>
        </x14:dataValidation>
        <x14:dataValidation type="list" allowBlank="1" showInputMessage="1" showErrorMessage="1" xr:uid="{C4DFC75D-B91B-4F9F-9843-D24351929DCB}">
          <x14:formula1>
            <xm:f>【参考】業種!$E$2:$X$2</xm:f>
          </x14:formula1>
          <xm:sqref>G56</xm:sqref>
        </x14:dataValidation>
        <x14:dataValidation type="list" allowBlank="1" showInputMessage="1" showErrorMessage="1" xr:uid="{85962CBB-47D5-4D11-9FFC-B475E239B81F}">
          <x14:formula1>
            <xm:f>【参考】業種!$G$2:$X$2</xm:f>
          </x14:formula1>
          <xm:sqref>G91 G110 G129 G148 G167 G186</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AB91DE-D0A4-4AB4-BF24-8C07C628093B}">
  <sheetPr>
    <tabColor theme="7" tint="0.79998168889431442"/>
    <pageSetUpPr fitToPage="1"/>
  </sheetPr>
  <dimension ref="A1:R225"/>
  <sheetViews>
    <sheetView showGridLines="0" zoomScale="85" zoomScaleNormal="85" workbookViewId="0">
      <pane xSplit="6" ySplit="13" topLeftCell="G14" activePane="bottomRight" state="frozen"/>
      <selection pane="topRight"/>
      <selection pane="bottomLeft"/>
      <selection pane="bottomRight" activeCell="E9" sqref="E9"/>
    </sheetView>
  </sheetViews>
  <sheetFormatPr defaultColWidth="9" defaultRowHeight="17.649999999999999" x14ac:dyDescent="0.7"/>
  <cols>
    <col min="1" max="3" width="3.75" style="1" customWidth="1"/>
    <col min="4" max="4" width="5.5" style="3" bestFit="1" customWidth="1"/>
    <col min="5" max="5" width="74" style="1" customWidth="1"/>
    <col min="6" max="6" width="31.375" style="1" bestFit="1" customWidth="1"/>
    <col min="7" max="16" width="12.5" style="1" customWidth="1"/>
    <col min="17" max="17" width="9" style="1"/>
    <col min="18" max="21" width="12.5" style="1" customWidth="1"/>
    <col min="22" max="16384" width="9" style="1"/>
  </cols>
  <sheetData>
    <row r="1" spans="1:16" ht="14.45" customHeight="1" x14ac:dyDescent="0.7">
      <c r="A1" s="149" t="s">
        <v>15</v>
      </c>
    </row>
    <row r="2" spans="1:16" ht="7.5" customHeight="1" x14ac:dyDescent="0.7">
      <c r="A2" s="71"/>
    </row>
    <row r="3" spans="1:16" ht="22.9" x14ac:dyDescent="0.7">
      <c r="B3" s="109" t="s">
        <v>47</v>
      </c>
    </row>
    <row r="4" spans="1:16" ht="16.149999999999999" customHeight="1" thickBot="1" x14ac:dyDescent="0.75">
      <c r="B4" s="8"/>
      <c r="C4" s="8"/>
    </row>
    <row r="5" spans="1:16" ht="18" thickBot="1" x14ac:dyDescent="0.75">
      <c r="B5" s="8"/>
      <c r="C5" s="189" t="str">
        <f>IF(COUNTIF(G216:G225,"非該当")&gt;0,"要件を満たしていない入力項目が残存しています。最下行の&lt;要件の充足チェック&gt;欄で詳細を確認してください。","")</f>
        <v>要件を満たしていない入力項目が残存しています。最下行の&lt;要件の充足チェック&gt;欄で詳細を確認してください。</v>
      </c>
      <c r="D5" s="191"/>
      <c r="E5" s="191"/>
      <c r="F5" s="192"/>
    </row>
    <row r="6" spans="1:16" ht="16.149999999999999" customHeight="1" x14ac:dyDescent="0.7">
      <c r="B6" s="8"/>
      <c r="J6" s="102"/>
    </row>
    <row r="7" spans="1:16" ht="16.149999999999999" customHeight="1" x14ac:dyDescent="0.7">
      <c r="D7" s="53" t="s">
        <v>48</v>
      </c>
      <c r="E7" s="206" t="str">
        <f>IF(①申請者情報!$D$6="","",①申請者情報!$D$6)</f>
        <v/>
      </c>
      <c r="J7" s="102"/>
    </row>
    <row r="8" spans="1:16" ht="16.149999999999999" customHeight="1" x14ac:dyDescent="0.7">
      <c r="D8" s="53" t="s">
        <v>49</v>
      </c>
      <c r="E8" s="180" t="str">
        <f>_xlfn.CONCAT(①申請者情報!$D$39)</f>
        <v/>
      </c>
      <c r="J8" s="102"/>
    </row>
    <row r="9" spans="1:16" ht="16.149999999999999" customHeight="1" x14ac:dyDescent="0.7">
      <c r="B9" s="8"/>
      <c r="D9" s="53" t="s">
        <v>50</v>
      </c>
      <c r="E9" s="193"/>
    </row>
    <row r="10" spans="1:16" ht="16.149999999999999" customHeight="1" x14ac:dyDescent="0.7">
      <c r="D10" s="53" t="s">
        <v>51</v>
      </c>
      <c r="E10" s="193"/>
      <c r="F10" s="84"/>
      <c r="G10" s="1" t="s">
        <v>52</v>
      </c>
    </row>
    <row r="11" spans="1:16" x14ac:dyDescent="0.7">
      <c r="C11" s="8"/>
      <c r="D11" s="53" t="s">
        <v>53</v>
      </c>
      <c r="G11" s="97" t="s">
        <v>54</v>
      </c>
      <c r="H11" s="97" t="s">
        <v>55</v>
      </c>
      <c r="I11" s="97" t="s">
        <v>56</v>
      </c>
      <c r="J11" s="187" t="s">
        <v>57</v>
      </c>
      <c r="K11" s="187"/>
      <c r="L11" s="187"/>
      <c r="M11" s="187"/>
      <c r="N11" s="187"/>
      <c r="O11" s="187"/>
      <c r="P11" s="187"/>
    </row>
    <row r="12" spans="1:16" x14ac:dyDescent="0.7">
      <c r="B12" s="8"/>
      <c r="D12" s="53" t="s">
        <v>58</v>
      </c>
      <c r="E12" s="194"/>
      <c r="G12" s="188" t="str">
        <f>IF($E$9="","",EDATE(H12,-12))</f>
        <v/>
      </c>
      <c r="H12" s="188" t="str">
        <f>IF($E$9="","",EDATE(I12,-12))</f>
        <v/>
      </c>
      <c r="I12" s="188" t="str">
        <f>IF($E$9="","",$E$9)</f>
        <v/>
      </c>
      <c r="J12" s="188" t="str">
        <f t="shared" ref="J12:P12" si="0">IF($E$9="","",EDATE(I12,12))</f>
        <v/>
      </c>
      <c r="K12" s="188" t="str">
        <f t="shared" si="0"/>
        <v/>
      </c>
      <c r="L12" s="188" t="str">
        <f t="shared" si="0"/>
        <v/>
      </c>
      <c r="M12" s="188" t="str">
        <f t="shared" si="0"/>
        <v/>
      </c>
      <c r="N12" s="188" t="str">
        <f t="shared" si="0"/>
        <v/>
      </c>
      <c r="O12" s="188" t="str">
        <f t="shared" si="0"/>
        <v/>
      </c>
      <c r="P12" s="188" t="str">
        <f t="shared" si="0"/>
        <v/>
      </c>
    </row>
    <row r="13" spans="1:16" x14ac:dyDescent="0.7">
      <c r="D13" s="1"/>
      <c r="E13" s="169" t="str">
        <f>IF(E12="","",IF(①申請者情報!$D$26="該当する",EDATE($E$12,12),$E$12))</f>
        <v/>
      </c>
      <c r="G13" s="159" t="str">
        <f>IFERROR(IF(AND(G12&lt;&gt;"",$E$13=G12),"基準年",IF($E$13&lt;G12,IF(YEAR(G12)-YEAR($E$13)&lt;4,"事業化報告"&amp;YEAR(G12)-YEAR($E$13)&amp;"年目","－"),"")),"")</f>
        <v/>
      </c>
      <c r="H13" s="159" t="str">
        <f t="shared" ref="H13:P13" si="1">IFERROR(IF(AND(H12&lt;&gt;"",$E$13=H12),"基準年",IF($E$13&lt;H12,IF(YEAR(H12)-YEAR($E$13)&lt;4,"事業化報告"&amp;YEAR(H12)-YEAR($E$13)&amp;"年目","－"),"")),"")</f>
        <v/>
      </c>
      <c r="I13" s="159" t="str">
        <f t="shared" si="1"/>
        <v/>
      </c>
      <c r="J13" s="159" t="str">
        <f t="shared" si="1"/>
        <v/>
      </c>
      <c r="K13" s="159" t="str">
        <f t="shared" si="1"/>
        <v/>
      </c>
      <c r="L13" s="159" t="str">
        <f t="shared" si="1"/>
        <v/>
      </c>
      <c r="M13" s="159" t="str">
        <f t="shared" si="1"/>
        <v/>
      </c>
      <c r="N13" s="159" t="str">
        <f t="shared" si="1"/>
        <v/>
      </c>
      <c r="O13" s="159" t="str">
        <f t="shared" si="1"/>
        <v/>
      </c>
      <c r="P13" s="159" t="str">
        <f t="shared" si="1"/>
        <v/>
      </c>
    </row>
    <row r="14" spans="1:16" ht="19.899999999999999" x14ac:dyDescent="0.7">
      <c r="B14" s="38" t="s">
        <v>59</v>
      </c>
      <c r="D14" s="1"/>
      <c r="F14" s="48"/>
    </row>
    <row r="15" spans="1:16" x14ac:dyDescent="0.7">
      <c r="B15" s="82">
        <f>MAX($B$14:B14)+1</f>
        <v>1</v>
      </c>
      <c r="C15" s="75" t="s">
        <v>60</v>
      </c>
      <c r="D15" s="46"/>
      <c r="E15" s="47"/>
      <c r="F15" s="47"/>
      <c r="G15" s="23"/>
      <c r="H15" s="23"/>
      <c r="I15" s="23"/>
      <c r="J15" s="23"/>
      <c r="K15" s="23"/>
      <c r="L15" s="23"/>
      <c r="M15" s="23"/>
      <c r="N15" s="23"/>
      <c r="O15" s="23"/>
      <c r="P15" s="23"/>
    </row>
    <row r="16" spans="1:16" ht="29.25" customHeight="1" x14ac:dyDescent="0.7">
      <c r="C16" s="163"/>
      <c r="D16" s="5" t="str">
        <f>MAX($B$15:B16)&amp;"-"&amp;COUNTA($D$15:D15)+1</f>
        <v>1-1</v>
      </c>
      <c r="E16" s="40" t="s">
        <v>61</v>
      </c>
      <c r="F16" s="41"/>
      <c r="G16" s="195"/>
      <c r="H16" s="195"/>
      <c r="I16" s="195"/>
      <c r="J16" s="37"/>
      <c r="K16" s="37"/>
      <c r="L16" s="37"/>
      <c r="M16" s="37"/>
      <c r="N16" s="37"/>
      <c r="O16" s="37"/>
      <c r="P16" s="37"/>
    </row>
    <row r="17" spans="2:16" ht="29.25" customHeight="1" x14ac:dyDescent="0.7">
      <c r="C17" s="9"/>
      <c r="D17" s="5" t="str">
        <f>MAX($B$15:B17)&amp;"-"&amp;COUNTA($D$15:D16)+1</f>
        <v>1-2</v>
      </c>
      <c r="E17" s="160" t="s">
        <v>62</v>
      </c>
      <c r="F17" s="39"/>
      <c r="G17" s="195"/>
      <c r="H17" s="195"/>
      <c r="I17" s="195"/>
      <c r="J17" s="37"/>
      <c r="K17" s="37"/>
      <c r="L17" s="37"/>
      <c r="M17" s="37"/>
      <c r="N17" s="37"/>
      <c r="O17" s="37"/>
      <c r="P17" s="37"/>
    </row>
    <row r="18" spans="2:16" ht="29.25" customHeight="1" x14ac:dyDescent="0.7">
      <c r="C18" s="9"/>
      <c r="D18" s="5" t="str">
        <f>MAX($B$15:B18)&amp;"-"&amp;COUNTA($D$15:D17)+1</f>
        <v>1-3</v>
      </c>
      <c r="E18" s="160" t="s">
        <v>63</v>
      </c>
      <c r="F18" s="39"/>
      <c r="G18" s="195"/>
      <c r="H18" s="195"/>
      <c r="I18" s="195"/>
      <c r="J18" s="37"/>
      <c r="K18" s="37"/>
      <c r="L18" s="37"/>
      <c r="M18" s="37"/>
      <c r="N18" s="37"/>
      <c r="O18" s="37"/>
      <c r="P18" s="37"/>
    </row>
    <row r="19" spans="2:16" ht="29.25" customHeight="1" x14ac:dyDescent="0.7">
      <c r="C19" s="9"/>
      <c r="D19" s="5" t="str">
        <f>MAX($B$15:B19)&amp;"-"&amp;COUNTA($D$15:D18)+1</f>
        <v>1-4</v>
      </c>
      <c r="E19" s="161" t="s">
        <v>64</v>
      </c>
      <c r="F19" s="39"/>
      <c r="G19" s="195"/>
      <c r="H19" s="195"/>
      <c r="I19" s="195"/>
      <c r="J19" s="37"/>
      <c r="K19" s="37"/>
      <c r="L19" s="37"/>
      <c r="M19" s="37"/>
      <c r="N19" s="37"/>
      <c r="O19" s="37"/>
      <c r="P19" s="37"/>
    </row>
    <row r="20" spans="2:16" ht="29.25" customHeight="1" x14ac:dyDescent="0.7">
      <c r="C20" s="9"/>
      <c r="D20" s="5" t="str">
        <f>MAX($B$15:B20)&amp;"-"&amp;COUNTA($D$15:D19)+1</f>
        <v>1-5</v>
      </c>
      <c r="E20" s="161" t="s">
        <v>65</v>
      </c>
      <c r="F20" s="39"/>
      <c r="G20" s="195"/>
      <c r="H20" s="195"/>
      <c r="I20" s="195"/>
      <c r="J20" s="37"/>
      <c r="K20" s="37"/>
      <c r="L20" s="37"/>
      <c r="M20" s="37"/>
      <c r="N20" s="37"/>
      <c r="O20" s="37"/>
      <c r="P20" s="37"/>
    </row>
    <row r="21" spans="2:16" ht="29.25" customHeight="1" x14ac:dyDescent="0.7">
      <c r="C21" s="9"/>
      <c r="D21" s="5" t="str">
        <f>MAX($B$15:B21)&amp;"-"&amp;COUNTA($D$15:D20)+1</f>
        <v>1-6</v>
      </c>
      <c r="E21" s="40" t="s">
        <v>66</v>
      </c>
      <c r="F21" s="41"/>
      <c r="G21" s="195"/>
      <c r="H21" s="195"/>
      <c r="I21" s="195"/>
      <c r="J21" s="37"/>
      <c r="K21" s="37"/>
      <c r="L21" s="37"/>
      <c r="M21" s="37"/>
      <c r="N21" s="37"/>
      <c r="O21" s="37"/>
      <c r="P21" s="37"/>
    </row>
    <row r="22" spans="2:16" ht="29.25" customHeight="1" x14ac:dyDescent="0.7">
      <c r="C22" s="9"/>
      <c r="D22" s="5" t="str">
        <f>MAX($B$15:B22)&amp;"-"&amp;COUNTA($D$15:D21)+1</f>
        <v>1-7</v>
      </c>
      <c r="E22" s="160" t="s">
        <v>67</v>
      </c>
      <c r="F22" s="39"/>
      <c r="G22" s="195"/>
      <c r="H22" s="195"/>
      <c r="I22" s="195"/>
      <c r="J22" s="37"/>
      <c r="K22" s="37"/>
      <c r="L22" s="37"/>
      <c r="M22" s="37"/>
      <c r="N22" s="37"/>
      <c r="O22" s="37"/>
      <c r="P22" s="37"/>
    </row>
    <row r="23" spans="2:16" ht="29.25" customHeight="1" x14ac:dyDescent="0.7">
      <c r="C23" s="9"/>
      <c r="D23" s="5" t="str">
        <f>MAX($B$15:B23)&amp;"-"&amp;COUNTA($D$15:D22)+1</f>
        <v>1-8</v>
      </c>
      <c r="E23" s="160" t="s">
        <v>68</v>
      </c>
      <c r="F23" s="39"/>
      <c r="G23" s="195"/>
      <c r="H23" s="195"/>
      <c r="I23" s="195"/>
      <c r="J23" s="37"/>
      <c r="K23" s="37"/>
      <c r="L23" s="37"/>
      <c r="M23" s="37"/>
      <c r="N23" s="37"/>
      <c r="O23" s="37"/>
      <c r="P23" s="37"/>
    </row>
    <row r="24" spans="2:16" ht="29.25" customHeight="1" x14ac:dyDescent="0.7">
      <c r="C24" s="9"/>
      <c r="D24" s="5" t="str">
        <f>MAX($B$15:B24)&amp;"-"&amp;COUNTA($D$15:D23)+1</f>
        <v>1-9</v>
      </c>
      <c r="E24" s="40" t="s">
        <v>69</v>
      </c>
      <c r="F24" s="41"/>
      <c r="G24" s="24">
        <f>G16-G21</f>
        <v>0</v>
      </c>
      <c r="H24" s="24">
        <f>H16-H21</f>
        <v>0</v>
      </c>
      <c r="I24" s="24">
        <f>I16-I21</f>
        <v>0</v>
      </c>
      <c r="J24" s="37"/>
      <c r="K24" s="37"/>
      <c r="L24" s="37"/>
      <c r="M24" s="37"/>
      <c r="N24" s="37"/>
      <c r="O24" s="37"/>
      <c r="P24" s="37"/>
    </row>
    <row r="25" spans="2:16" x14ac:dyDescent="0.7">
      <c r="D25" s="63"/>
      <c r="E25" s="62"/>
      <c r="F25" s="62"/>
      <c r="G25" s="62"/>
      <c r="H25" s="62"/>
      <c r="I25" s="62"/>
      <c r="J25" s="62"/>
      <c r="K25" s="62"/>
      <c r="L25" s="62"/>
      <c r="M25" s="62"/>
      <c r="N25" s="62"/>
      <c r="O25" s="62"/>
      <c r="P25" s="62"/>
    </row>
    <row r="26" spans="2:16" x14ac:dyDescent="0.7">
      <c r="B26" s="82">
        <f>MAX($B$14:B25)+1</f>
        <v>2</v>
      </c>
      <c r="C26" s="75" t="s">
        <v>70</v>
      </c>
      <c r="D26" s="46"/>
      <c r="E26" s="47"/>
      <c r="F26" s="47"/>
      <c r="G26" s="23"/>
      <c r="H26" s="23"/>
      <c r="I26" s="23"/>
      <c r="J26" s="23"/>
      <c r="K26" s="23"/>
      <c r="L26" s="23"/>
      <c r="M26" s="23"/>
      <c r="N26" s="23"/>
      <c r="O26" s="23"/>
      <c r="P26" s="23"/>
    </row>
    <row r="27" spans="2:16" ht="29.25" customHeight="1" x14ac:dyDescent="0.7">
      <c r="C27" s="62"/>
      <c r="D27" s="5" t="str">
        <f>MAX($B$15:B27)&amp;"-"&amp;COUNTA($D$26:D26)+1</f>
        <v>2-1</v>
      </c>
      <c r="E27" s="40" t="s">
        <v>71</v>
      </c>
      <c r="F27" s="39"/>
      <c r="G27" s="195"/>
      <c r="H27" s="195"/>
      <c r="I27" s="195"/>
      <c r="J27" s="195"/>
      <c r="K27" s="195"/>
      <c r="L27" s="195"/>
      <c r="M27" s="195"/>
      <c r="N27" s="142"/>
      <c r="O27" s="142"/>
      <c r="P27" s="142"/>
    </row>
    <row r="28" spans="2:16" ht="29.25" customHeight="1" x14ac:dyDescent="0.7">
      <c r="D28" s="5" t="str">
        <f>MAX($B$15:B28)&amp;"-"&amp;COUNTA($D$26:D27)+1</f>
        <v>2-2</v>
      </c>
      <c r="E28" s="40" t="s">
        <v>72</v>
      </c>
      <c r="F28" s="39"/>
      <c r="G28" s="195"/>
      <c r="H28" s="195"/>
      <c r="I28" s="195"/>
      <c r="J28" s="195"/>
      <c r="K28" s="195"/>
      <c r="L28" s="195"/>
      <c r="M28" s="195"/>
      <c r="N28" s="142"/>
      <c r="O28" s="142"/>
      <c r="P28" s="142"/>
    </row>
    <row r="29" spans="2:16" ht="29.25" customHeight="1" x14ac:dyDescent="0.7">
      <c r="D29" s="5" t="str">
        <f>MAX($B$15:B29)&amp;"-"&amp;COUNTA($D$26:D28)+1</f>
        <v>2-3</v>
      </c>
      <c r="E29" s="40" t="s">
        <v>73</v>
      </c>
      <c r="F29" s="39"/>
      <c r="G29" s="195"/>
      <c r="H29" s="195"/>
      <c r="I29" s="195"/>
      <c r="J29" s="195"/>
      <c r="K29" s="195"/>
      <c r="L29" s="195"/>
      <c r="M29" s="195"/>
      <c r="N29" s="142"/>
      <c r="O29" s="142"/>
      <c r="P29" s="142"/>
    </row>
    <row r="30" spans="2:16" ht="29.25" customHeight="1" x14ac:dyDescent="0.7">
      <c r="D30" s="5" t="str">
        <f>MAX($B$15:B30)&amp;"-"&amp;COUNTA($D$26:D29)+1</f>
        <v>2-4</v>
      </c>
      <c r="E30" s="40" t="s">
        <v>74</v>
      </c>
      <c r="F30" s="39"/>
      <c r="G30" s="195"/>
      <c r="H30" s="195"/>
      <c r="I30" s="195"/>
      <c r="J30" s="195"/>
      <c r="K30" s="195"/>
      <c r="L30" s="195"/>
      <c r="M30" s="195"/>
      <c r="N30" s="142"/>
      <c r="O30" s="142"/>
      <c r="P30" s="142"/>
    </row>
    <row r="31" spans="2:16" ht="29.25" customHeight="1" x14ac:dyDescent="0.7">
      <c r="C31" s="9"/>
      <c r="D31" s="5" t="str">
        <f>MAX($B$15:B31)&amp;"-"&amp;COUNTA($D$26:D30)+1</f>
        <v>2-5</v>
      </c>
      <c r="E31" s="40" t="s">
        <v>75</v>
      </c>
      <c r="F31" s="39"/>
      <c r="G31" s="195"/>
      <c r="H31" s="195"/>
      <c r="I31" s="195"/>
      <c r="J31" s="195"/>
      <c r="K31" s="195"/>
      <c r="L31" s="195"/>
      <c r="M31" s="195"/>
      <c r="N31" s="142"/>
      <c r="O31" s="142"/>
      <c r="P31" s="142"/>
    </row>
    <row r="32" spans="2:16" ht="29.25" customHeight="1" x14ac:dyDescent="0.7">
      <c r="C32" s="9"/>
      <c r="D32" s="5" t="str">
        <f>MAX($B$15:B32)&amp;"-"&amp;COUNTA($D$26:D31)+1</f>
        <v>2-6</v>
      </c>
      <c r="E32" s="40" t="s">
        <v>76</v>
      </c>
      <c r="F32" s="39"/>
      <c r="G32" s="195"/>
      <c r="H32" s="195"/>
      <c r="I32" s="195"/>
      <c r="J32" s="195"/>
      <c r="K32" s="195"/>
      <c r="L32" s="195"/>
      <c r="M32" s="195"/>
      <c r="N32" s="142"/>
      <c r="O32" s="142"/>
      <c r="P32" s="142"/>
    </row>
    <row r="33" spans="2:18" ht="29.25" customHeight="1" x14ac:dyDescent="0.7">
      <c r="C33" s="9"/>
      <c r="D33" s="7" t="str">
        <f>MAX($B$15:B33)&amp;"-"&amp;COUNTA($D$26:D32)+1</f>
        <v>2-7</v>
      </c>
      <c r="E33" s="164" t="s">
        <v>77</v>
      </c>
      <c r="F33" s="43"/>
      <c r="G33" s="24">
        <f>+G29+G30+G31+G32</f>
        <v>0</v>
      </c>
      <c r="H33" s="25">
        <f>+H29+H30+H31+H32</f>
        <v>0</v>
      </c>
      <c r="I33" s="36">
        <f t="shared" ref="I33:P33" si="2">+I29+I30+I31+I32</f>
        <v>0</v>
      </c>
      <c r="J33" s="25">
        <f t="shared" si="2"/>
        <v>0</v>
      </c>
      <c r="K33" s="25">
        <f t="shared" si="2"/>
        <v>0</v>
      </c>
      <c r="L33" s="25">
        <f t="shared" si="2"/>
        <v>0</v>
      </c>
      <c r="M33" s="25">
        <f t="shared" si="2"/>
        <v>0</v>
      </c>
      <c r="N33" s="25">
        <f t="shared" si="2"/>
        <v>0</v>
      </c>
      <c r="O33" s="25">
        <f t="shared" si="2"/>
        <v>0</v>
      </c>
      <c r="P33" s="25">
        <f t="shared" si="2"/>
        <v>0</v>
      </c>
    </row>
    <row r="34" spans="2:18" ht="29.25" customHeight="1" x14ac:dyDescent="0.7">
      <c r="C34" s="9"/>
      <c r="D34" s="5" t="str">
        <f>MAX($B$15:B34)&amp;"-"&amp;COUNTA($D$26:D33)+1</f>
        <v>2-8</v>
      </c>
      <c r="E34" s="165" t="s">
        <v>78</v>
      </c>
      <c r="F34" s="41" t="s">
        <v>79</v>
      </c>
      <c r="G34" s="197"/>
    </row>
    <row r="35" spans="2:18" ht="29.25" customHeight="1" x14ac:dyDescent="0.7">
      <c r="C35" s="9"/>
      <c r="D35" s="5" t="str">
        <f>MAX($B$15:B35)&amp;"-"&amp;COUNTA($D$26:D34)+1</f>
        <v>2-9</v>
      </c>
      <c r="E35" s="165" t="s">
        <v>80</v>
      </c>
      <c r="F35" s="39" t="s">
        <v>81</v>
      </c>
      <c r="G35" s="195"/>
      <c r="H35" s="142"/>
      <c r="I35" s="196"/>
      <c r="J35" s="142"/>
      <c r="K35" s="142"/>
      <c r="L35" s="142"/>
      <c r="M35" s="142"/>
      <c r="N35" s="142"/>
      <c r="O35" s="142"/>
      <c r="P35" s="142"/>
    </row>
    <row r="36" spans="2:18" ht="29.25" customHeight="1" x14ac:dyDescent="0.7">
      <c r="C36" s="9"/>
      <c r="D36" s="5" t="str">
        <f>MAX($B$15:B36)&amp;"-"&amp;COUNTA($D$26:D35)+1</f>
        <v>2-10</v>
      </c>
      <c r="E36" s="165" t="s">
        <v>82</v>
      </c>
      <c r="F36" s="41" t="s">
        <v>81</v>
      </c>
      <c r="G36" s="195"/>
      <c r="H36" s="142"/>
      <c r="I36" s="196"/>
      <c r="J36" s="142"/>
      <c r="K36" s="142"/>
      <c r="L36" s="142"/>
      <c r="M36" s="142"/>
      <c r="N36" s="142"/>
      <c r="O36" s="142"/>
      <c r="P36" s="142"/>
    </row>
    <row r="37" spans="2:18" ht="29.25" customHeight="1" x14ac:dyDescent="0.7">
      <c r="C37" s="9"/>
      <c r="D37" s="5" t="str">
        <f>MAX($B$15:B37)&amp;"-"&amp;COUNTA($D$26:D36)+1</f>
        <v>2-11</v>
      </c>
      <c r="E37" s="165" t="s">
        <v>83</v>
      </c>
      <c r="F37" s="39" t="s">
        <v>81</v>
      </c>
      <c r="G37" s="195"/>
      <c r="H37" s="142"/>
      <c r="I37" s="196"/>
      <c r="J37" s="142"/>
      <c r="K37" s="142"/>
      <c r="L37" s="142"/>
      <c r="M37" s="142"/>
      <c r="N37" s="142"/>
      <c r="O37" s="142"/>
      <c r="P37" s="142"/>
    </row>
    <row r="38" spans="2:18" ht="29.25" customHeight="1" x14ac:dyDescent="0.7">
      <c r="C38" s="9"/>
      <c r="D38" s="7" t="str">
        <f>MAX($B$15:B38)&amp;"-"&amp;COUNTA($D$26:D37)+1</f>
        <v>2-12</v>
      </c>
      <c r="E38" s="164" t="s">
        <v>84</v>
      </c>
      <c r="F38" s="43"/>
      <c r="G38" s="24" t="str">
        <f t="shared" ref="G38:P38" si="3">IFERROR(+G30/G35,"")</f>
        <v/>
      </c>
      <c r="H38" s="25" t="str">
        <f t="shared" si="3"/>
        <v/>
      </c>
      <c r="I38" s="36" t="str">
        <f t="shared" si="3"/>
        <v/>
      </c>
      <c r="J38" s="25" t="str">
        <f t="shared" si="3"/>
        <v/>
      </c>
      <c r="K38" s="25" t="str">
        <f t="shared" si="3"/>
        <v/>
      </c>
      <c r="L38" s="25" t="str">
        <f t="shared" si="3"/>
        <v/>
      </c>
      <c r="M38" s="25" t="str">
        <f t="shared" si="3"/>
        <v/>
      </c>
      <c r="N38" s="25" t="str">
        <f t="shared" si="3"/>
        <v/>
      </c>
      <c r="O38" s="25" t="str">
        <f t="shared" si="3"/>
        <v/>
      </c>
      <c r="P38" s="25" t="str">
        <f t="shared" si="3"/>
        <v/>
      </c>
    </row>
    <row r="39" spans="2:18" ht="29.25" customHeight="1" x14ac:dyDescent="0.7">
      <c r="C39" s="9"/>
      <c r="D39" s="7" t="str">
        <f>MAX($B$15:B39)&amp;"-"&amp;COUNTA($D$26:D38)+1</f>
        <v>2-13</v>
      </c>
      <c r="E39" s="164" t="s">
        <v>85</v>
      </c>
      <c r="F39" s="44"/>
      <c r="G39" s="24" t="str">
        <f t="shared" ref="G39:P39" si="4">IFERROR(+G30/G36,"")</f>
        <v/>
      </c>
      <c r="H39" s="25" t="str">
        <f t="shared" si="4"/>
        <v/>
      </c>
      <c r="I39" s="36" t="str">
        <f t="shared" si="4"/>
        <v/>
      </c>
      <c r="J39" s="25" t="str">
        <f t="shared" si="4"/>
        <v/>
      </c>
      <c r="K39" s="25" t="str">
        <f t="shared" si="4"/>
        <v/>
      </c>
      <c r="L39" s="25" t="str">
        <f t="shared" si="4"/>
        <v/>
      </c>
      <c r="M39" s="25" t="str">
        <f t="shared" si="4"/>
        <v/>
      </c>
      <c r="N39" s="25" t="str">
        <f t="shared" si="4"/>
        <v/>
      </c>
      <c r="O39" s="25" t="str">
        <f t="shared" si="4"/>
        <v/>
      </c>
      <c r="P39" s="25" t="str">
        <f t="shared" si="4"/>
        <v/>
      </c>
    </row>
    <row r="40" spans="2:18" ht="29.25" customHeight="1" x14ac:dyDescent="0.7">
      <c r="C40" s="9"/>
      <c r="D40" s="7" t="str">
        <f>MAX($B$15:B40)&amp;"-"&amp;COUNTA($D$26:D39)+1</f>
        <v>2-14</v>
      </c>
      <c r="E40" s="164" t="s">
        <v>86</v>
      </c>
      <c r="F40" s="43" t="s">
        <v>87</v>
      </c>
      <c r="G40" s="26"/>
      <c r="H40" s="77" t="str">
        <f t="shared" ref="H40:P41" si="5">IFERROR((H38-G38)/G38,"")</f>
        <v/>
      </c>
      <c r="I40" s="78" t="str">
        <f t="shared" si="5"/>
        <v/>
      </c>
      <c r="J40" s="77" t="str">
        <f t="shared" si="5"/>
        <v/>
      </c>
      <c r="K40" s="77" t="str">
        <f t="shared" si="5"/>
        <v/>
      </c>
      <c r="L40" s="77" t="str">
        <f t="shared" si="5"/>
        <v/>
      </c>
      <c r="M40" s="77" t="str">
        <f t="shared" si="5"/>
        <v/>
      </c>
      <c r="N40" s="77" t="str">
        <f t="shared" si="5"/>
        <v/>
      </c>
      <c r="O40" s="77" t="str">
        <f t="shared" si="5"/>
        <v/>
      </c>
      <c r="P40" s="77" t="str">
        <f t="shared" si="5"/>
        <v/>
      </c>
    </row>
    <row r="41" spans="2:18" ht="29.25" customHeight="1" x14ac:dyDescent="0.7">
      <c r="C41" s="9"/>
      <c r="D41" s="7" t="str">
        <f>MAX($B$15:B41)&amp;"-"&amp;COUNTA($D$26:D40)+1</f>
        <v>2-15</v>
      </c>
      <c r="E41" s="164" t="s">
        <v>88</v>
      </c>
      <c r="F41" s="44" t="s">
        <v>89</v>
      </c>
      <c r="G41" s="26"/>
      <c r="H41" s="77" t="str">
        <f t="shared" si="5"/>
        <v/>
      </c>
      <c r="I41" s="78" t="str">
        <f t="shared" si="5"/>
        <v/>
      </c>
      <c r="J41" s="77" t="str">
        <f t="shared" si="5"/>
        <v/>
      </c>
      <c r="K41" s="77" t="str">
        <f t="shared" si="5"/>
        <v/>
      </c>
      <c r="L41" s="77" t="str">
        <f t="shared" si="5"/>
        <v/>
      </c>
      <c r="M41" s="77" t="str">
        <f t="shared" si="5"/>
        <v/>
      </c>
      <c r="N41" s="77" t="str">
        <f t="shared" si="5"/>
        <v/>
      </c>
      <c r="O41" s="77" t="str">
        <f t="shared" si="5"/>
        <v/>
      </c>
      <c r="P41" s="77" t="str">
        <f t="shared" si="5"/>
        <v/>
      </c>
    </row>
    <row r="42" spans="2:18" ht="29.25" customHeight="1" x14ac:dyDescent="0.7">
      <c r="C42" s="9"/>
      <c r="D42" s="7" t="str">
        <f>MAX($B$15:B42)&amp;"-"&amp;COUNTA($D$26:D41)+1</f>
        <v>2-16</v>
      </c>
      <c r="E42" s="164" t="s">
        <v>90</v>
      </c>
      <c r="F42" s="43"/>
      <c r="G42" s="105" t="str">
        <f t="shared" ref="G42" si="6">IFERROR(+G31/G37,"")</f>
        <v/>
      </c>
      <c r="H42" s="106" t="str">
        <f>IFERROR(+H31/H37,"")</f>
        <v/>
      </c>
      <c r="I42" s="107" t="str">
        <f>IFERROR(+I31/I37,"")</f>
        <v/>
      </c>
      <c r="J42" s="106" t="str">
        <f>IFERROR(+J31/J37,"")</f>
        <v/>
      </c>
      <c r="K42" s="106" t="str">
        <f t="shared" ref="K42:P42" si="7">IFERROR(+K31/K37,"")</f>
        <v/>
      </c>
      <c r="L42" s="106" t="str">
        <f t="shared" si="7"/>
        <v/>
      </c>
      <c r="M42" s="106" t="str">
        <f t="shared" si="7"/>
        <v/>
      </c>
      <c r="N42" s="106" t="str">
        <f t="shared" si="7"/>
        <v/>
      </c>
      <c r="O42" s="106" t="str">
        <f t="shared" si="7"/>
        <v/>
      </c>
      <c r="P42" s="25" t="str">
        <f t="shared" si="7"/>
        <v/>
      </c>
    </row>
    <row r="43" spans="2:18" ht="29.25" customHeight="1" x14ac:dyDescent="0.7">
      <c r="C43" s="9"/>
      <c r="D43" s="7" t="str">
        <f>MAX($B$15:B43)&amp;"-"&amp;COUNTA($D$26:D42)+1</f>
        <v>2-17</v>
      </c>
      <c r="E43" s="164" t="s">
        <v>91</v>
      </c>
      <c r="F43" s="43" t="s">
        <v>87</v>
      </c>
      <c r="G43" s="26"/>
      <c r="H43" s="77" t="str">
        <f>IFERROR((H42-G42)/G42,"")</f>
        <v/>
      </c>
      <c r="I43" s="78" t="str">
        <f>IFERROR((I42-H42)/H42,"")</f>
        <v/>
      </c>
      <c r="J43" s="77" t="str">
        <f>IFERROR((J42-I42)/I42,"")</f>
        <v/>
      </c>
      <c r="K43" s="77" t="str">
        <f t="shared" ref="K43:P43" si="8">IFERROR((K42-J42)/J42,"")</f>
        <v/>
      </c>
      <c r="L43" s="77" t="str">
        <f t="shared" si="8"/>
        <v/>
      </c>
      <c r="M43" s="77" t="str">
        <f t="shared" si="8"/>
        <v/>
      </c>
      <c r="N43" s="77" t="str">
        <f t="shared" si="8"/>
        <v/>
      </c>
      <c r="O43" s="77" t="str">
        <f t="shared" si="8"/>
        <v/>
      </c>
      <c r="P43" s="77" t="str">
        <f t="shared" si="8"/>
        <v/>
      </c>
    </row>
    <row r="44" spans="2:18" ht="29.25" customHeight="1" x14ac:dyDescent="0.7">
      <c r="C44" s="9"/>
      <c r="D44" s="162" t="str">
        <f>MAX($B$15:B44)&amp;"-"&amp;COUNTA($D$26:D43)+1</f>
        <v>2-18</v>
      </c>
      <c r="E44" s="164" t="s">
        <v>92</v>
      </c>
      <c r="F44" s="43"/>
      <c r="G44" s="24" t="str">
        <f>IFERROR(+G33/(G35+G37),"")</f>
        <v/>
      </c>
      <c r="H44" s="25" t="str">
        <f t="shared" ref="H44" si="9">IFERROR(+H33/(H35+H37),"")</f>
        <v/>
      </c>
      <c r="I44" s="36" t="str">
        <f>IFERROR(+I33/(I35+I37),"")</f>
        <v/>
      </c>
      <c r="J44" s="25" t="str">
        <f t="shared" ref="J44:P44" si="10">IFERROR(+J33/(J35+J37),"")</f>
        <v/>
      </c>
      <c r="K44" s="25" t="str">
        <f t="shared" si="10"/>
        <v/>
      </c>
      <c r="L44" s="25" t="str">
        <f t="shared" si="10"/>
        <v/>
      </c>
      <c r="M44" s="25" t="str">
        <f t="shared" si="10"/>
        <v/>
      </c>
      <c r="N44" s="25" t="str">
        <f t="shared" si="10"/>
        <v/>
      </c>
      <c r="O44" s="25" t="str">
        <f t="shared" si="10"/>
        <v/>
      </c>
      <c r="P44" s="25" t="str">
        <f t="shared" si="10"/>
        <v/>
      </c>
    </row>
    <row r="45" spans="2:18" ht="29.25" customHeight="1" x14ac:dyDescent="0.7">
      <c r="C45" s="9"/>
      <c r="D45" s="7" t="str">
        <f>MAX($B$15:B45)&amp;"-"&amp;COUNTA($D$26:D44)+1</f>
        <v>2-19</v>
      </c>
      <c r="E45" s="164" t="s">
        <v>93</v>
      </c>
      <c r="F45" s="44"/>
      <c r="G45" s="24" t="str">
        <f t="shared" ref="G45:H45" si="11">IFERROR(+G33/(G36+G37),"")</f>
        <v/>
      </c>
      <c r="H45" s="25" t="str">
        <f t="shared" si="11"/>
        <v/>
      </c>
      <c r="I45" s="36" t="str">
        <f>IFERROR(+I33/(I36+I37),"")</f>
        <v/>
      </c>
      <c r="J45" s="25" t="str">
        <f t="shared" ref="J45:P45" si="12">IFERROR(+J33/(J36+J37),"")</f>
        <v/>
      </c>
      <c r="K45" s="25" t="str">
        <f t="shared" si="12"/>
        <v/>
      </c>
      <c r="L45" s="25" t="str">
        <f t="shared" si="12"/>
        <v/>
      </c>
      <c r="M45" s="25" t="str">
        <f t="shared" si="12"/>
        <v/>
      </c>
      <c r="N45" s="25" t="str">
        <f t="shared" si="12"/>
        <v/>
      </c>
      <c r="O45" s="25" t="str">
        <f t="shared" si="12"/>
        <v/>
      </c>
      <c r="P45" s="25" t="str">
        <f t="shared" si="12"/>
        <v/>
      </c>
    </row>
    <row r="46" spans="2:18" x14ac:dyDescent="0.7">
      <c r="D46" s="63"/>
      <c r="E46" s="62"/>
      <c r="F46" s="62"/>
      <c r="G46" s="62"/>
      <c r="H46" s="62"/>
      <c r="I46" s="62"/>
      <c r="J46" s="62"/>
      <c r="K46" s="62"/>
      <c r="L46" s="62"/>
      <c r="M46" s="62"/>
      <c r="N46" s="62"/>
      <c r="O46" s="62"/>
      <c r="P46" s="62"/>
    </row>
    <row r="47" spans="2:18" x14ac:dyDescent="0.7">
      <c r="B47" s="82">
        <f>MAX($B$14:B46)+1</f>
        <v>3</v>
      </c>
      <c r="C47" s="75" t="s">
        <v>94</v>
      </c>
      <c r="D47" s="46"/>
      <c r="E47" s="47"/>
      <c r="F47" s="47"/>
      <c r="G47" s="23"/>
      <c r="H47" s="23"/>
      <c r="I47" s="23"/>
      <c r="J47" s="23"/>
      <c r="K47" s="23"/>
      <c r="L47" s="23"/>
      <c r="M47" s="23"/>
      <c r="N47" s="23"/>
      <c r="O47" s="23"/>
      <c r="P47" s="23"/>
    </row>
    <row r="48" spans="2:18" ht="29.25" customHeight="1" x14ac:dyDescent="0.7">
      <c r="C48" s="62"/>
      <c r="D48" s="5" t="str">
        <f>MAX($B$15:B48)&amp;"-"&amp;COUNTA($D$47:D47)+1</f>
        <v>3-1</v>
      </c>
      <c r="E48" s="40" t="s">
        <v>95</v>
      </c>
      <c r="F48" s="39" t="s">
        <v>96</v>
      </c>
      <c r="G48" s="195"/>
      <c r="H48" s="142"/>
      <c r="I48" s="196"/>
      <c r="J48" s="37"/>
      <c r="K48" s="37"/>
      <c r="L48" s="37"/>
      <c r="M48" s="37"/>
      <c r="N48" s="37"/>
      <c r="O48" s="37"/>
      <c r="P48" s="37"/>
      <c r="Q48" s="98" t="s">
        <v>97</v>
      </c>
      <c r="R48" s="98" t="s">
        <v>98</v>
      </c>
    </row>
    <row r="49" spans="2:18" ht="29.25" customHeight="1" x14ac:dyDescent="0.7">
      <c r="D49" s="5" t="str">
        <f>MAX($B$15:B49)&amp;"-"&amp;COUNTA($D$47:D48)+1</f>
        <v>3-2</v>
      </c>
      <c r="E49" s="40" t="s">
        <v>99</v>
      </c>
      <c r="F49" s="39"/>
      <c r="G49" s="195"/>
      <c r="H49" s="142"/>
      <c r="I49" s="196"/>
      <c r="J49" s="37"/>
      <c r="K49" s="37"/>
      <c r="L49" s="37"/>
      <c r="M49" s="37"/>
      <c r="N49" s="37"/>
      <c r="O49" s="37"/>
      <c r="P49" s="37"/>
    </row>
    <row r="50" spans="2:18" ht="29.25" customHeight="1" x14ac:dyDescent="0.7">
      <c r="D50" s="5" t="str">
        <f>MAX($B$15:B50)&amp;"-"&amp;COUNTA($D$47:D49)+1</f>
        <v>3-3</v>
      </c>
      <c r="E50" s="40" t="s">
        <v>100</v>
      </c>
      <c r="F50" s="39" t="s">
        <v>101</v>
      </c>
      <c r="G50" s="195"/>
      <c r="H50" s="142"/>
      <c r="I50" s="196"/>
      <c r="J50" s="37"/>
      <c r="K50" s="37"/>
      <c r="L50" s="37"/>
      <c r="M50" s="37"/>
      <c r="N50" s="37"/>
      <c r="O50" s="37"/>
      <c r="P50" s="37"/>
      <c r="Q50" s="98" t="s">
        <v>102</v>
      </c>
      <c r="R50" s="98" t="s">
        <v>103</v>
      </c>
    </row>
    <row r="51" spans="2:18" ht="29.25" customHeight="1" x14ac:dyDescent="0.7">
      <c r="D51" s="5" t="str">
        <f>MAX($B$15:B51)&amp;"-"&amp;COUNTA($D$47:D50)+1</f>
        <v>3-4</v>
      </c>
      <c r="E51" s="40" t="s">
        <v>104</v>
      </c>
      <c r="F51" s="39" t="s">
        <v>101</v>
      </c>
      <c r="G51" s="195"/>
      <c r="H51" s="142"/>
      <c r="I51" s="196"/>
      <c r="J51" s="37"/>
      <c r="K51" s="37"/>
      <c r="L51" s="37"/>
      <c r="M51" s="37"/>
      <c r="N51" s="37"/>
      <c r="O51" s="37"/>
      <c r="P51" s="37"/>
      <c r="Q51" s="98" t="s">
        <v>105</v>
      </c>
    </row>
    <row r="52" spans="2:18" x14ac:dyDescent="0.7">
      <c r="E52" s="6"/>
      <c r="F52" s="6"/>
    </row>
    <row r="53" spans="2:18" x14ac:dyDescent="0.7">
      <c r="B53" s="82">
        <f>MAX($B$14:B52)+1</f>
        <v>4</v>
      </c>
      <c r="C53" s="74" t="s">
        <v>106</v>
      </c>
    </row>
    <row r="54" spans="2:18" ht="29.25" customHeight="1" x14ac:dyDescent="0.7">
      <c r="C54" s="62"/>
      <c r="D54" s="5" t="str">
        <f>MAX($B$15:B54)&amp;"-"&amp;COUNTA($D$53:D53)+1</f>
        <v>4-1</v>
      </c>
      <c r="E54" s="40" t="s">
        <v>107</v>
      </c>
      <c r="F54" s="39" t="s">
        <v>108</v>
      </c>
      <c r="G54" s="198"/>
      <c r="H54" s="150" t="s">
        <v>109</v>
      </c>
    </row>
    <row r="55" spans="2:18" ht="29.25" customHeight="1" x14ac:dyDescent="0.7">
      <c r="D55" s="5" t="str">
        <f>MAX($B$15:B55)&amp;"-"&amp;COUNTA($D$53:D54)+1</f>
        <v>4-2</v>
      </c>
      <c r="E55" s="40" t="s">
        <v>110</v>
      </c>
      <c r="F55" s="39" t="s">
        <v>108</v>
      </c>
      <c r="G55" s="198"/>
      <c r="H55" s="150" t="s">
        <v>111</v>
      </c>
    </row>
    <row r="56" spans="2:18" ht="29.25" customHeight="1" x14ac:dyDescent="0.7">
      <c r="D56" s="5" t="str">
        <f>MAX($B$15:B56)&amp;"-"&amp;COUNTA($D$53:D55)+1</f>
        <v>4-3</v>
      </c>
      <c r="E56" s="47" t="s">
        <v>112</v>
      </c>
      <c r="F56" s="39" t="s">
        <v>108</v>
      </c>
      <c r="G56" s="199"/>
    </row>
    <row r="57" spans="2:18" ht="29.25" customHeight="1" x14ac:dyDescent="0.7">
      <c r="D57" s="5" t="str">
        <f>MAX($B$15:B57)&amp;"-"&amp;COUNTA($D$53:D56)+1</f>
        <v>4-4</v>
      </c>
      <c r="E57" s="47" t="s">
        <v>113</v>
      </c>
      <c r="F57" s="39" t="s">
        <v>108</v>
      </c>
      <c r="G57" s="199"/>
    </row>
    <row r="58" spans="2:18" x14ac:dyDescent="0.7">
      <c r="E58" s="98" t="s">
        <v>114</v>
      </c>
      <c r="F58" s="6"/>
      <c r="G58" s="6"/>
      <c r="H58" s="6"/>
    </row>
    <row r="59" spans="2:18" x14ac:dyDescent="0.7">
      <c r="E59" s="6"/>
      <c r="F59" s="6"/>
    </row>
    <row r="60" spans="2:18" ht="19.899999999999999" x14ac:dyDescent="0.7">
      <c r="B60" s="38" t="s">
        <v>115</v>
      </c>
      <c r="D60" s="1"/>
    </row>
    <row r="61" spans="2:18" x14ac:dyDescent="0.7">
      <c r="B61" s="82">
        <f>MAX($B$14:B60)+1</f>
        <v>5</v>
      </c>
      <c r="C61" s="74" t="s">
        <v>116</v>
      </c>
      <c r="D61" s="4"/>
      <c r="E61" s="6"/>
      <c r="F61" s="6"/>
    </row>
    <row r="62" spans="2:18" x14ac:dyDescent="0.7">
      <c r="B62" s="82"/>
      <c r="C62" s="178" t="s">
        <v>117</v>
      </c>
      <c r="D62" s="4"/>
      <c r="E62" s="6"/>
      <c r="F62" s="6"/>
    </row>
    <row r="63" spans="2:18" x14ac:dyDescent="0.7">
      <c r="B63" s="82"/>
      <c r="C63" s="178" t="s">
        <v>118</v>
      </c>
      <c r="D63" s="4"/>
      <c r="E63" s="6"/>
      <c r="F63" s="6"/>
    </row>
    <row r="64" spans="2:18" ht="29.25" customHeight="1" x14ac:dyDescent="0.7">
      <c r="C64" s="62"/>
      <c r="D64" s="5" t="str">
        <f>MAX($B$15:B64)&amp;"-"&amp;COUNTA($D$61:D61)+1</f>
        <v>5-1</v>
      </c>
      <c r="E64" s="40" t="s">
        <v>71</v>
      </c>
      <c r="F64" s="39"/>
      <c r="G64" s="195"/>
      <c r="H64" s="142"/>
      <c r="I64" s="196"/>
      <c r="J64" s="142"/>
      <c r="K64" s="142"/>
      <c r="L64" s="142"/>
      <c r="M64" s="142"/>
      <c r="N64" s="142"/>
      <c r="O64" s="142"/>
      <c r="P64" s="142"/>
    </row>
    <row r="65" spans="3:16" ht="29.25" customHeight="1" x14ac:dyDescent="0.7">
      <c r="D65" s="5" t="str">
        <f>MAX($B$15:B65)&amp;"-"&amp;COUNTA($D$61:D64)+1</f>
        <v>5-2</v>
      </c>
      <c r="E65" s="40" t="s">
        <v>72</v>
      </c>
      <c r="F65" s="39"/>
      <c r="G65" s="195"/>
      <c r="H65" s="142"/>
      <c r="I65" s="196"/>
      <c r="J65" s="142"/>
      <c r="K65" s="142"/>
      <c r="L65" s="142"/>
      <c r="M65" s="142"/>
      <c r="N65" s="142"/>
      <c r="O65" s="142"/>
      <c r="P65" s="142"/>
    </row>
    <row r="66" spans="3:16" ht="29.25" customHeight="1" x14ac:dyDescent="0.7">
      <c r="D66" s="5" t="str">
        <f>MAX($B$15:B66)&amp;"-"&amp;COUNTA($D$61:D65)+1</f>
        <v>5-3</v>
      </c>
      <c r="E66" s="40" t="s">
        <v>73</v>
      </c>
      <c r="F66" s="39"/>
      <c r="G66" s="195"/>
      <c r="H66" s="142"/>
      <c r="I66" s="196"/>
      <c r="J66" s="142"/>
      <c r="K66" s="142"/>
      <c r="L66" s="142"/>
      <c r="M66" s="142"/>
      <c r="N66" s="142"/>
      <c r="O66" s="142"/>
      <c r="P66" s="142"/>
    </row>
    <row r="67" spans="3:16" ht="29.25" customHeight="1" x14ac:dyDescent="0.7">
      <c r="C67" s="9"/>
      <c r="D67" s="7" t="str">
        <f>MAX($B$15:B67)&amp;"-"&amp;COUNTA($D$61:D66)+1</f>
        <v>5-4</v>
      </c>
      <c r="E67" s="42" t="s">
        <v>74</v>
      </c>
      <c r="F67" s="43"/>
      <c r="G67" s="105">
        <f>+G96+G115+G134+G153+G172+G191</f>
        <v>0</v>
      </c>
      <c r="H67" s="106">
        <f t="shared" ref="H67:P68" si="13">+H96+H115+H134+H153+H172+H191</f>
        <v>0</v>
      </c>
      <c r="I67" s="107">
        <f t="shared" si="13"/>
        <v>0</v>
      </c>
      <c r="J67" s="106">
        <f t="shared" si="13"/>
        <v>0</v>
      </c>
      <c r="K67" s="106">
        <f t="shared" si="13"/>
        <v>0</v>
      </c>
      <c r="L67" s="106">
        <f t="shared" si="13"/>
        <v>0</v>
      </c>
      <c r="M67" s="106">
        <f t="shared" si="13"/>
        <v>0</v>
      </c>
      <c r="N67" s="106">
        <f t="shared" si="13"/>
        <v>0</v>
      </c>
      <c r="O67" s="106">
        <f t="shared" si="13"/>
        <v>0</v>
      </c>
      <c r="P67" s="106">
        <f t="shared" si="13"/>
        <v>0</v>
      </c>
    </row>
    <row r="68" spans="3:16" ht="29.25" customHeight="1" x14ac:dyDescent="0.7">
      <c r="C68" s="9"/>
      <c r="D68" s="7" t="str">
        <f>MAX($B$15:B68)&amp;"-"&amp;COUNTA($D$61:D67)+1</f>
        <v>5-5</v>
      </c>
      <c r="E68" s="42" t="s">
        <v>75</v>
      </c>
      <c r="F68" s="43"/>
      <c r="G68" s="105">
        <f>+G97+G116+G135+G154+G173+G192</f>
        <v>0</v>
      </c>
      <c r="H68" s="106">
        <f t="shared" si="13"/>
        <v>0</v>
      </c>
      <c r="I68" s="107">
        <f t="shared" si="13"/>
        <v>0</v>
      </c>
      <c r="J68" s="106">
        <f t="shared" si="13"/>
        <v>0</v>
      </c>
      <c r="K68" s="106">
        <f t="shared" si="13"/>
        <v>0</v>
      </c>
      <c r="L68" s="106">
        <f t="shared" si="13"/>
        <v>0</v>
      </c>
      <c r="M68" s="106">
        <f t="shared" si="13"/>
        <v>0</v>
      </c>
      <c r="N68" s="106">
        <f t="shared" si="13"/>
        <v>0</v>
      </c>
      <c r="O68" s="106">
        <f t="shared" si="13"/>
        <v>0</v>
      </c>
      <c r="P68" s="106">
        <f>+P97+P116+P135+P154+P173+P192</f>
        <v>0</v>
      </c>
    </row>
    <row r="69" spans="3:16" ht="29.25" customHeight="1" x14ac:dyDescent="0.7">
      <c r="C69" s="9"/>
      <c r="D69" s="5" t="str">
        <f>MAX($B$15:B69)&amp;"-"&amp;COUNTA($D$61:D68)+1</f>
        <v>5-6</v>
      </c>
      <c r="E69" s="40" t="s">
        <v>76</v>
      </c>
      <c r="F69" s="39"/>
      <c r="G69" s="195"/>
      <c r="H69" s="142"/>
      <c r="I69" s="196"/>
      <c r="J69" s="142"/>
      <c r="K69" s="142"/>
      <c r="L69" s="142"/>
      <c r="M69" s="142"/>
      <c r="N69" s="142"/>
      <c r="O69" s="142"/>
      <c r="P69" s="142"/>
    </row>
    <row r="70" spans="3:16" ht="29.25" customHeight="1" x14ac:dyDescent="0.7">
      <c r="C70" s="9"/>
      <c r="D70" s="7" t="str">
        <f>MAX($B$15:B70)&amp;"-"&amp;COUNTA($D$61:D69)+1</f>
        <v>5-7</v>
      </c>
      <c r="E70" s="164" t="s">
        <v>77</v>
      </c>
      <c r="F70" s="43"/>
      <c r="G70" s="24">
        <f>+G66+G67+G68+G69</f>
        <v>0</v>
      </c>
      <c r="H70" s="25">
        <f t="shared" ref="H70:P70" si="14">+H66+H67+H68+H69</f>
        <v>0</v>
      </c>
      <c r="I70" s="36">
        <f t="shared" si="14"/>
        <v>0</v>
      </c>
      <c r="J70" s="25">
        <f t="shared" si="14"/>
        <v>0</v>
      </c>
      <c r="K70" s="25">
        <f t="shared" si="14"/>
        <v>0</v>
      </c>
      <c r="L70" s="25">
        <f t="shared" si="14"/>
        <v>0</v>
      </c>
      <c r="M70" s="25">
        <f t="shared" si="14"/>
        <v>0</v>
      </c>
      <c r="N70" s="25">
        <f t="shared" si="14"/>
        <v>0</v>
      </c>
      <c r="O70" s="25">
        <f t="shared" si="14"/>
        <v>0</v>
      </c>
      <c r="P70" s="25">
        <f t="shared" si="14"/>
        <v>0</v>
      </c>
    </row>
    <row r="71" spans="3:16" ht="29.25" customHeight="1" x14ac:dyDescent="0.7">
      <c r="C71" s="9"/>
      <c r="D71" s="7" t="str">
        <f>MAX($B$15:B71)&amp;"-"&amp;COUNTA($D$61:D70)+1</f>
        <v>5-8</v>
      </c>
      <c r="E71" s="164" t="s">
        <v>80</v>
      </c>
      <c r="F71" s="43" t="s">
        <v>81</v>
      </c>
      <c r="G71" s="105">
        <f>IF($G$34="就業時間換算","",+G98+G117+G136+G155+G174+G193)</f>
        <v>0</v>
      </c>
      <c r="H71" s="106">
        <f t="shared" ref="H71:P71" si="15">IF($G$34="就業時間換算","",+H98+H117+H136+H155+H174+H193)</f>
        <v>0</v>
      </c>
      <c r="I71" s="107">
        <f t="shared" si="15"/>
        <v>0</v>
      </c>
      <c r="J71" s="106">
        <f t="shared" si="15"/>
        <v>0</v>
      </c>
      <c r="K71" s="106">
        <f t="shared" si="15"/>
        <v>0</v>
      </c>
      <c r="L71" s="106">
        <f t="shared" si="15"/>
        <v>0</v>
      </c>
      <c r="M71" s="106">
        <f t="shared" si="15"/>
        <v>0</v>
      </c>
      <c r="N71" s="106">
        <f t="shared" si="15"/>
        <v>0</v>
      </c>
      <c r="O71" s="106">
        <f t="shared" si="15"/>
        <v>0</v>
      </c>
      <c r="P71" s="106">
        <f t="shared" si="15"/>
        <v>0</v>
      </c>
    </row>
    <row r="72" spans="3:16" ht="29.25" customHeight="1" x14ac:dyDescent="0.7">
      <c r="C72" s="9"/>
      <c r="D72" s="7" t="str">
        <f>MAX($B$15:B72)&amp;"-"&amp;COUNTA($D$61:D71)+1</f>
        <v>5-9</v>
      </c>
      <c r="E72" s="164" t="s">
        <v>82</v>
      </c>
      <c r="F72" s="44" t="s">
        <v>81</v>
      </c>
      <c r="G72" s="105">
        <f>IF($G$34="人数換算","",+G99+G118+G137+G156+G175+G194)</f>
        <v>0</v>
      </c>
      <c r="H72" s="106">
        <f t="shared" ref="H72:P72" si="16">IF($G$34="人数換算","",+H99+H118+H137+H156+H175+H194)</f>
        <v>0</v>
      </c>
      <c r="I72" s="107">
        <f t="shared" si="16"/>
        <v>0</v>
      </c>
      <c r="J72" s="106">
        <f t="shared" si="16"/>
        <v>0</v>
      </c>
      <c r="K72" s="106">
        <f t="shared" si="16"/>
        <v>0</v>
      </c>
      <c r="L72" s="106">
        <f t="shared" si="16"/>
        <v>0</v>
      </c>
      <c r="M72" s="106">
        <f t="shared" si="16"/>
        <v>0</v>
      </c>
      <c r="N72" s="106">
        <f t="shared" si="16"/>
        <v>0</v>
      </c>
      <c r="O72" s="106">
        <f t="shared" si="16"/>
        <v>0</v>
      </c>
      <c r="P72" s="106">
        <f t="shared" si="16"/>
        <v>0</v>
      </c>
    </row>
    <row r="73" spans="3:16" ht="29.25" customHeight="1" x14ac:dyDescent="0.7">
      <c r="C73" s="9"/>
      <c r="D73" s="7" t="str">
        <f>MAX($B$15:B73)&amp;"-"&amp;COUNTA($D$61:D72)+1</f>
        <v>5-10</v>
      </c>
      <c r="E73" s="164" t="s">
        <v>83</v>
      </c>
      <c r="F73" s="44" t="s">
        <v>81</v>
      </c>
      <c r="G73" s="105">
        <f>+G100+G119+G138+G157+G176+G195</f>
        <v>0</v>
      </c>
      <c r="H73" s="106">
        <f t="shared" ref="H73:P73" si="17">+H100+H119+H138+H157+H176+H195</f>
        <v>0</v>
      </c>
      <c r="I73" s="107">
        <f t="shared" si="17"/>
        <v>0</v>
      </c>
      <c r="J73" s="106">
        <f t="shared" si="17"/>
        <v>0</v>
      </c>
      <c r="K73" s="106">
        <f t="shared" si="17"/>
        <v>0</v>
      </c>
      <c r="L73" s="106">
        <f t="shared" si="17"/>
        <v>0</v>
      </c>
      <c r="M73" s="106">
        <f t="shared" si="17"/>
        <v>0</v>
      </c>
      <c r="N73" s="106">
        <f t="shared" si="17"/>
        <v>0</v>
      </c>
      <c r="O73" s="106">
        <f t="shared" si="17"/>
        <v>0</v>
      </c>
      <c r="P73" s="106">
        <f t="shared" si="17"/>
        <v>0</v>
      </c>
    </row>
    <row r="74" spans="3:16" ht="29.25" customHeight="1" x14ac:dyDescent="0.7">
      <c r="C74" s="9"/>
      <c r="D74" s="7" t="str">
        <f>MAX($B$15:B74)&amp;"-"&amp;COUNTA($D$61:D73)+1</f>
        <v>5-11</v>
      </c>
      <c r="E74" s="164" t="s">
        <v>84</v>
      </c>
      <c r="F74" s="43"/>
      <c r="G74" s="24" t="str">
        <f>IFERROR(+G67/G71,"")</f>
        <v/>
      </c>
      <c r="H74" s="25" t="str">
        <f>IFERROR(+H67/H71,"")</f>
        <v/>
      </c>
      <c r="I74" s="36" t="str">
        <f>IFERROR(+I67/I71,"")</f>
        <v/>
      </c>
      <c r="J74" s="25" t="str">
        <f t="shared" ref="J74:P74" si="18">IFERROR(+J67/J71,"")</f>
        <v/>
      </c>
      <c r="K74" s="25" t="str">
        <f t="shared" si="18"/>
        <v/>
      </c>
      <c r="L74" s="25" t="str">
        <f t="shared" si="18"/>
        <v/>
      </c>
      <c r="M74" s="25" t="str">
        <f t="shared" si="18"/>
        <v/>
      </c>
      <c r="N74" s="25" t="str">
        <f t="shared" si="18"/>
        <v/>
      </c>
      <c r="O74" s="25" t="str">
        <f t="shared" si="18"/>
        <v/>
      </c>
      <c r="P74" s="25" t="str">
        <f t="shared" si="18"/>
        <v/>
      </c>
    </row>
    <row r="75" spans="3:16" ht="29.25" customHeight="1" x14ac:dyDescent="0.7">
      <c r="C75" s="9"/>
      <c r="D75" s="7" t="str">
        <f>MAX($B$15:B75)&amp;"-"&amp;COUNTA($D$61:D74)+1</f>
        <v>5-12</v>
      </c>
      <c r="E75" s="164" t="s">
        <v>85</v>
      </c>
      <c r="F75" s="44"/>
      <c r="G75" s="24" t="str">
        <f>IFERROR(+G67/G72,"")</f>
        <v/>
      </c>
      <c r="H75" s="25" t="str">
        <f>IFERROR(+H67/H72,"")</f>
        <v/>
      </c>
      <c r="I75" s="36" t="str">
        <f t="shared" ref="I75:P75" si="19">IFERROR(+I67/I72,"")</f>
        <v/>
      </c>
      <c r="J75" s="25" t="str">
        <f>IFERROR(+J67/J72,"")</f>
        <v/>
      </c>
      <c r="K75" s="25" t="str">
        <f t="shared" si="19"/>
        <v/>
      </c>
      <c r="L75" s="25" t="str">
        <f t="shared" si="19"/>
        <v/>
      </c>
      <c r="M75" s="25" t="str">
        <f t="shared" si="19"/>
        <v/>
      </c>
      <c r="N75" s="25" t="str">
        <f t="shared" si="19"/>
        <v/>
      </c>
      <c r="O75" s="25" t="str">
        <f t="shared" si="19"/>
        <v/>
      </c>
      <c r="P75" s="25" t="str">
        <f t="shared" si="19"/>
        <v/>
      </c>
    </row>
    <row r="76" spans="3:16" ht="29.25" customHeight="1" x14ac:dyDescent="0.7">
      <c r="C76" s="9"/>
      <c r="D76" s="7" t="str">
        <f>MAX($B$15:B76)&amp;"-"&amp;COUNTA($D$61:D75)+1</f>
        <v>5-13</v>
      </c>
      <c r="E76" s="164" t="s">
        <v>86</v>
      </c>
      <c r="F76" s="43" t="s">
        <v>87</v>
      </c>
      <c r="G76" s="26"/>
      <c r="H76" s="77" t="str">
        <f>IFERROR((H74-G74)/G74,"")</f>
        <v/>
      </c>
      <c r="I76" s="78" t="str">
        <f t="shared" ref="I76:P77" si="20">IFERROR((I74-H74)/H74,"")</f>
        <v/>
      </c>
      <c r="J76" s="77" t="str">
        <f t="shared" si="20"/>
        <v/>
      </c>
      <c r="K76" s="77" t="str">
        <f t="shared" si="20"/>
        <v/>
      </c>
      <c r="L76" s="77" t="str">
        <f t="shared" si="20"/>
        <v/>
      </c>
      <c r="M76" s="77" t="str">
        <f t="shared" si="20"/>
        <v/>
      </c>
      <c r="N76" s="77" t="str">
        <f t="shared" si="20"/>
        <v/>
      </c>
      <c r="O76" s="77" t="str">
        <f t="shared" si="20"/>
        <v/>
      </c>
      <c r="P76" s="77" t="str">
        <f t="shared" si="20"/>
        <v/>
      </c>
    </row>
    <row r="77" spans="3:16" ht="29.25" customHeight="1" x14ac:dyDescent="0.7">
      <c r="C77" s="9"/>
      <c r="D77" s="7" t="str">
        <f>MAX($B$15:B77)&amp;"-"&amp;COUNTA($D$61:D76)+1</f>
        <v>5-14</v>
      </c>
      <c r="E77" s="164" t="s">
        <v>88</v>
      </c>
      <c r="F77" s="44" t="s">
        <v>89</v>
      </c>
      <c r="G77" s="26"/>
      <c r="H77" s="77" t="str">
        <f>IFERROR((H75-G75)/G75,"")</f>
        <v/>
      </c>
      <c r="I77" s="78" t="str">
        <f t="shared" si="20"/>
        <v/>
      </c>
      <c r="J77" s="77" t="str">
        <f t="shared" si="20"/>
        <v/>
      </c>
      <c r="K77" s="77" t="str">
        <f t="shared" si="20"/>
        <v/>
      </c>
      <c r="L77" s="77" t="str">
        <f t="shared" si="20"/>
        <v/>
      </c>
      <c r="M77" s="77" t="str">
        <f t="shared" si="20"/>
        <v/>
      </c>
      <c r="N77" s="77" t="str">
        <f t="shared" si="20"/>
        <v/>
      </c>
      <c r="O77" s="77" t="str">
        <f t="shared" si="20"/>
        <v/>
      </c>
      <c r="P77" s="77" t="str">
        <f t="shared" si="20"/>
        <v/>
      </c>
    </row>
    <row r="78" spans="3:16" ht="29.25" customHeight="1" x14ac:dyDescent="0.7">
      <c r="C78" s="9"/>
      <c r="D78" s="7" t="str">
        <f>MAX($B$15:B78)&amp;"-"&amp;COUNTA($D$61:D77)+1</f>
        <v>5-15</v>
      </c>
      <c r="E78" s="164" t="s">
        <v>90</v>
      </c>
      <c r="F78" s="43"/>
      <c r="G78" s="105" t="str">
        <f t="shared" ref="G78" si="21">IFERROR(+G68/G73,"")</f>
        <v/>
      </c>
      <c r="H78" s="106" t="str">
        <f>IFERROR(+H68/H73,"")</f>
        <v/>
      </c>
      <c r="I78" s="106" t="str">
        <f t="shared" ref="I78:P78" si="22">IFERROR(+I68/I73,"")</f>
        <v/>
      </c>
      <c r="J78" s="106" t="str">
        <f t="shared" si="22"/>
        <v/>
      </c>
      <c r="K78" s="106" t="str">
        <f t="shared" si="22"/>
        <v/>
      </c>
      <c r="L78" s="106" t="str">
        <f t="shared" si="22"/>
        <v/>
      </c>
      <c r="M78" s="106" t="str">
        <f t="shared" si="22"/>
        <v/>
      </c>
      <c r="N78" s="106" t="str">
        <f t="shared" si="22"/>
        <v/>
      </c>
      <c r="O78" s="106" t="str">
        <f t="shared" si="22"/>
        <v/>
      </c>
      <c r="P78" s="106" t="str">
        <f t="shared" si="22"/>
        <v/>
      </c>
    </row>
    <row r="79" spans="3:16" ht="29.25" customHeight="1" x14ac:dyDescent="0.7">
      <c r="C79" s="9"/>
      <c r="D79" s="7" t="str">
        <f>MAX($B$15:B79)&amp;"-"&amp;COUNTA($D$61:D78)+1</f>
        <v>5-16</v>
      </c>
      <c r="E79" s="164" t="s">
        <v>91</v>
      </c>
      <c r="F79" s="43" t="s">
        <v>87</v>
      </c>
      <c r="G79" s="26"/>
      <c r="H79" s="77" t="str">
        <f>IFERROR((H78-G78)/G78,"")</f>
        <v/>
      </c>
      <c r="I79" s="78" t="str">
        <f>IFERROR((I78-H78)/H78,"")</f>
        <v/>
      </c>
      <c r="J79" s="77" t="str">
        <f t="shared" ref="J79:P79" si="23">IFERROR((J78-I78)/I78,"")</f>
        <v/>
      </c>
      <c r="K79" s="77" t="str">
        <f t="shared" si="23"/>
        <v/>
      </c>
      <c r="L79" s="77" t="str">
        <f t="shared" si="23"/>
        <v/>
      </c>
      <c r="M79" s="77" t="str">
        <f t="shared" si="23"/>
        <v/>
      </c>
      <c r="N79" s="77" t="str">
        <f t="shared" si="23"/>
        <v/>
      </c>
      <c r="O79" s="77" t="str">
        <f t="shared" si="23"/>
        <v/>
      </c>
      <c r="P79" s="77" t="str">
        <f t="shared" si="23"/>
        <v/>
      </c>
    </row>
    <row r="80" spans="3:16" ht="29.25" customHeight="1" x14ac:dyDescent="0.7">
      <c r="C80" s="9"/>
      <c r="D80" s="7" t="str">
        <f>MAX($B$15:B80)&amp;"-"&amp;COUNTA($D$61:D79)+1</f>
        <v>5-17</v>
      </c>
      <c r="E80" s="164" t="s">
        <v>92</v>
      </c>
      <c r="F80" s="43"/>
      <c r="G80" s="24" t="str">
        <f>IFERROR(+G70/(G71+G73),"")</f>
        <v/>
      </c>
      <c r="H80" s="25" t="str">
        <f t="shared" ref="H80:P80" si="24">IFERROR(+H70/(H71+H73),"")</f>
        <v/>
      </c>
      <c r="I80" s="36" t="str">
        <f>IFERROR(+I70/(I71+I73),"")</f>
        <v/>
      </c>
      <c r="J80" s="25" t="str">
        <f t="shared" si="24"/>
        <v/>
      </c>
      <c r="K80" s="25" t="str">
        <f t="shared" si="24"/>
        <v/>
      </c>
      <c r="L80" s="25" t="str">
        <f t="shared" si="24"/>
        <v/>
      </c>
      <c r="M80" s="25" t="str">
        <f t="shared" si="24"/>
        <v/>
      </c>
      <c r="N80" s="25" t="str">
        <f t="shared" si="24"/>
        <v/>
      </c>
      <c r="O80" s="25" t="str">
        <f t="shared" si="24"/>
        <v/>
      </c>
      <c r="P80" s="25" t="str">
        <f t="shared" si="24"/>
        <v/>
      </c>
    </row>
    <row r="81" spans="2:17" ht="29.25" customHeight="1" x14ac:dyDescent="0.7">
      <c r="C81" s="9"/>
      <c r="D81" s="7" t="str">
        <f>MAX($B$15:B81)&amp;"-"&amp;COUNTA($D$61:D80)+1</f>
        <v>5-18</v>
      </c>
      <c r="E81" s="164" t="s">
        <v>93</v>
      </c>
      <c r="F81" s="44"/>
      <c r="G81" s="24" t="str">
        <f t="shared" ref="G81" si="25">IFERROR(+G70/(G72+G73),"")</f>
        <v/>
      </c>
      <c r="H81" s="25" t="str">
        <f>IFERROR(+H70/(H72+H73),"")</f>
        <v/>
      </c>
      <c r="I81" s="36" t="str">
        <f>IFERROR(+I70/(I72+I73),"")</f>
        <v/>
      </c>
      <c r="J81" s="25" t="str">
        <f t="shared" ref="J81:P81" si="26">IFERROR(+J70/(J72+J73),"")</f>
        <v/>
      </c>
      <c r="K81" s="25" t="str">
        <f t="shared" si="26"/>
        <v/>
      </c>
      <c r="L81" s="25" t="str">
        <f t="shared" si="26"/>
        <v/>
      </c>
      <c r="M81" s="25" t="str">
        <f t="shared" si="26"/>
        <v/>
      </c>
      <c r="N81" s="25" t="str">
        <f t="shared" si="26"/>
        <v/>
      </c>
      <c r="O81" s="25" t="str">
        <f t="shared" si="26"/>
        <v/>
      </c>
      <c r="P81" s="25" t="str">
        <f t="shared" si="26"/>
        <v/>
      </c>
    </row>
    <row r="82" spans="2:17" ht="29.25" customHeight="1" x14ac:dyDescent="0.7">
      <c r="D82" s="5" t="str">
        <f>MAX($B$15:B82)&amp;"-"&amp;COUNTA($D$61:D81)+1</f>
        <v>5-19</v>
      </c>
      <c r="E82" s="40" t="s">
        <v>119</v>
      </c>
      <c r="F82" s="39" t="s">
        <v>87</v>
      </c>
      <c r="G82" s="200"/>
      <c r="H82" s="102" t="s">
        <v>120</v>
      </c>
    </row>
    <row r="83" spans="2:17" x14ac:dyDescent="0.7">
      <c r="E83" s="6"/>
      <c r="F83" s="6"/>
    </row>
    <row r="84" spans="2:17" x14ac:dyDescent="0.7">
      <c r="B84" s="82">
        <f>MAX($B$14:B83)+1</f>
        <v>6</v>
      </c>
      <c r="C84" s="74" t="s">
        <v>121</v>
      </c>
      <c r="D84" s="81"/>
      <c r="E84" s="23"/>
      <c r="F84" s="23"/>
      <c r="G84" s="23"/>
    </row>
    <row r="85" spans="2:17" ht="29.25" customHeight="1" x14ac:dyDescent="0.7">
      <c r="D85" s="5" t="str">
        <f>MAX($B$15:B85)&amp;"-"&amp;COUNTA($D$84:D84)+1</f>
        <v>6-1</v>
      </c>
      <c r="E85" s="47" t="s">
        <v>122</v>
      </c>
      <c r="F85" s="39" t="s">
        <v>108</v>
      </c>
      <c r="G85" s="201"/>
      <c r="I85" s="65"/>
    </row>
    <row r="86" spans="2:17" ht="29.25" customHeight="1" x14ac:dyDescent="0.7">
      <c r="D86" s="5" t="str">
        <f>MAX($B$15:B86)&amp;"-"&amp;COUNTA($D$84:D85)+1</f>
        <v>6-2</v>
      </c>
      <c r="E86" s="47" t="s">
        <v>123</v>
      </c>
      <c r="F86" s="39" t="s">
        <v>124</v>
      </c>
      <c r="G86" s="202"/>
      <c r="H86" s="202"/>
      <c r="I86" s="202"/>
      <c r="J86" s="202"/>
      <c r="K86" s="202"/>
    </row>
    <row r="87" spans="2:17" x14ac:dyDescent="0.7">
      <c r="C87" s="9"/>
      <c r="D87" s="9"/>
      <c r="E87" s="108" t="s">
        <v>125</v>
      </c>
      <c r="F87" s="70"/>
      <c r="G87" s="62"/>
      <c r="H87" s="62"/>
    </row>
    <row r="88" spans="2:17" x14ac:dyDescent="0.7">
      <c r="E88" s="6"/>
      <c r="F88" s="6"/>
    </row>
    <row r="89" spans="2:17" ht="18" thickBot="1" x14ac:dyDescent="0.75">
      <c r="B89" s="104"/>
      <c r="C89" s="75" t="s">
        <v>126</v>
      </c>
      <c r="D89" s="4"/>
      <c r="E89" s="6"/>
      <c r="F89" s="6"/>
    </row>
    <row r="90" spans="2:17" ht="29.25" customHeight="1" thickBot="1" x14ac:dyDescent="0.75">
      <c r="D90" s="181">
        <f>COUNTA($D108:D$108)+1</f>
        <v>1</v>
      </c>
      <c r="E90" s="182" t="s">
        <v>127</v>
      </c>
      <c r="F90" s="183"/>
      <c r="G90" s="184" t="str">
        <f>IF($G$85="","",$G$85)</f>
        <v/>
      </c>
      <c r="H90" s="6"/>
      <c r="M90" s="168" t="s">
        <v>128</v>
      </c>
      <c r="N90" s="79" t="s">
        <v>129</v>
      </c>
      <c r="O90" s="79" t="s">
        <v>130</v>
      </c>
      <c r="P90" s="79" t="str">
        <f>"基準："&amp;$G90</f>
        <v>基準：</v>
      </c>
    </row>
    <row r="91" spans="2:17" ht="29.25" customHeight="1" x14ac:dyDescent="0.7">
      <c r="D91" s="81">
        <f>COUNTA($D$108:D109)+1</f>
        <v>2</v>
      </c>
      <c r="E91" s="83" t="s">
        <v>131</v>
      </c>
      <c r="F91" s="87" t="s">
        <v>108</v>
      </c>
      <c r="G91" s="203"/>
      <c r="H91" s="6"/>
      <c r="M91" s="167" t="s">
        <v>132</v>
      </c>
      <c r="N91" s="167" t="str">
        <f>IF($G$34="就業時間換算","－",IFERROR(((HLOOKUP(DATE(YEAR($E$13)+3,MONTH($E$9),DAY($E$9)),$G95:$P106,7,FALSE))/(HLOOKUP(DATE(YEAR($E$13),MONTH($E$9),DAY($E$9)),$G95:$P106,7,FALSE)))^(1/3)-1,""))</f>
        <v/>
      </c>
      <c r="O91" s="185" t="str">
        <f>IF($G$34="人数換算","－",IFERROR(((HLOOKUP(DATE(YEAR($E$13)+3,MONTH($E$9),DAY($E$9)),$G95:$P106,8,FALSE))/(HLOOKUP(DATE(YEAR($E$13),MONTH($E$9),DAY($E$9)),$G95:$P106,8,FALSE)))^(1/3)-1,""))</f>
        <v/>
      </c>
      <c r="P91" s="210" t="str">
        <f>IFERROR(VLOOKUP($G90,【参考】最低賃金の5年間の年平均の年平均上昇率!$B$4:$C$50,2,FALSE),"")</f>
        <v/>
      </c>
      <c r="Q91" s="170" t="str">
        <f>IF($G$34="人数換算",$N91,IF($G$34="就業時間換算",$O91,""))</f>
        <v/>
      </c>
    </row>
    <row r="92" spans="2:17" ht="29.25" customHeight="1" x14ac:dyDescent="0.7">
      <c r="D92" s="81">
        <f>COUNTA($D$108:D110)+1</f>
        <v>3</v>
      </c>
      <c r="E92" s="83" t="s">
        <v>133</v>
      </c>
      <c r="F92" s="52" t="s">
        <v>108</v>
      </c>
      <c r="G92" s="204"/>
      <c r="H92" s="6"/>
      <c r="M92" s="167" t="s">
        <v>134</v>
      </c>
      <c r="N92" s="167" t="str">
        <f>IFERROR(((HLOOKUP(DATE(YEAR($E$13)+3,MONTH($E$9),DAY($E$9)),$G95:$P106,11,FALSE))/(HLOOKUP(DATE(YEAR($E$13),MONTH($E$9),DAY($E$9)),$G95:$P106,11,FALSE)))^(1/3)-1,"")</f>
        <v/>
      </c>
      <c r="O92" s="186" t="s">
        <v>135</v>
      </c>
      <c r="P92" s="211"/>
    </row>
    <row r="93" spans="2:17" x14ac:dyDescent="0.7">
      <c r="D93" s="1"/>
      <c r="E93" s="98" t="s">
        <v>114</v>
      </c>
      <c r="G93" s="1" t="s">
        <v>136</v>
      </c>
    </row>
    <row r="94" spans="2:17" x14ac:dyDescent="0.7">
      <c r="D94" s="1"/>
      <c r="G94" s="97" t="s">
        <v>54</v>
      </c>
      <c r="H94" s="97" t="s">
        <v>55</v>
      </c>
      <c r="I94" s="97" t="s">
        <v>56</v>
      </c>
      <c r="J94" s="64" t="s">
        <v>57</v>
      </c>
      <c r="K94" s="64"/>
      <c r="L94" s="64"/>
      <c r="M94" s="64"/>
      <c r="N94" s="64"/>
      <c r="O94" s="64"/>
      <c r="P94" s="64"/>
    </row>
    <row r="95" spans="2:17" x14ac:dyDescent="0.7">
      <c r="D95" s="23"/>
      <c r="E95" s="23"/>
      <c r="F95" s="86"/>
      <c r="G95" s="95" t="str">
        <f>IF($I95="","",EDATE(H95,-12))</f>
        <v/>
      </c>
      <c r="H95" s="95" t="str">
        <f>IF($I95="","",EDATE(I95,-12))</f>
        <v/>
      </c>
      <c r="I95" s="95" t="str">
        <f>IF($I$12="","",$I$12)</f>
        <v/>
      </c>
      <c r="J95" s="96" t="str">
        <f>IF($I95="","",EDATE(I95,12))</f>
        <v/>
      </c>
      <c r="K95" s="96" t="str">
        <f t="shared" ref="K95:N95" si="27">IF($I95="","",EDATE(J95,12))</f>
        <v/>
      </c>
      <c r="L95" s="96" t="str">
        <f t="shared" si="27"/>
        <v/>
      </c>
      <c r="M95" s="96" t="str">
        <f t="shared" si="27"/>
        <v/>
      </c>
      <c r="N95" s="96" t="str">
        <f t="shared" si="27"/>
        <v/>
      </c>
      <c r="O95" s="96" t="str">
        <f>IF($I95="","",EDATE(N95,12))</f>
        <v/>
      </c>
      <c r="P95" s="96" t="str">
        <f t="shared" ref="P95" si="28">IF($I95="","",EDATE(O95,12))</f>
        <v/>
      </c>
    </row>
    <row r="96" spans="2:17" ht="29.25" customHeight="1" x14ac:dyDescent="0.7">
      <c r="D96" s="5">
        <f>COUNTA($D$108:D114)+1</f>
        <v>4</v>
      </c>
      <c r="E96" s="40" t="s">
        <v>74</v>
      </c>
      <c r="F96" s="39"/>
      <c r="G96" s="195"/>
      <c r="H96" s="142"/>
      <c r="I96" s="196"/>
      <c r="J96" s="142"/>
      <c r="K96" s="142"/>
      <c r="L96" s="142"/>
      <c r="M96" s="142"/>
      <c r="N96" s="142"/>
      <c r="O96" s="142"/>
      <c r="P96" s="142"/>
    </row>
    <row r="97" spans="2:17" ht="29.25" customHeight="1" x14ac:dyDescent="0.7">
      <c r="C97" s="9"/>
      <c r="D97" s="5">
        <f>COUNTA($D$108:D115)+1</f>
        <v>5</v>
      </c>
      <c r="E97" s="40" t="s">
        <v>75</v>
      </c>
      <c r="F97" s="39"/>
      <c r="G97" s="195"/>
      <c r="H97" s="142"/>
      <c r="I97" s="196"/>
      <c r="J97" s="142"/>
      <c r="K97" s="142"/>
      <c r="L97" s="142"/>
      <c r="M97" s="142"/>
      <c r="N97" s="142"/>
      <c r="O97" s="142"/>
      <c r="P97" s="142"/>
    </row>
    <row r="98" spans="2:17" ht="29.25" customHeight="1" x14ac:dyDescent="0.7">
      <c r="C98" s="9"/>
      <c r="D98" s="5">
        <f>COUNTA($D$108:D116)+1</f>
        <v>6</v>
      </c>
      <c r="E98" s="40" t="s">
        <v>80</v>
      </c>
      <c r="F98" s="39" t="s">
        <v>81</v>
      </c>
      <c r="G98" s="195"/>
      <c r="H98" s="142"/>
      <c r="I98" s="196"/>
      <c r="J98" s="142"/>
      <c r="K98" s="142"/>
      <c r="L98" s="142"/>
      <c r="M98" s="142"/>
      <c r="N98" s="142"/>
      <c r="O98" s="142"/>
      <c r="P98" s="142"/>
    </row>
    <row r="99" spans="2:17" ht="29.25" customHeight="1" x14ac:dyDescent="0.7">
      <c r="C99" s="9"/>
      <c r="D99" s="5">
        <f>COUNTA($D$108:D117)+1</f>
        <v>7</v>
      </c>
      <c r="E99" s="40" t="s">
        <v>82</v>
      </c>
      <c r="F99" s="41" t="s">
        <v>81</v>
      </c>
      <c r="G99" s="195"/>
      <c r="H99" s="142"/>
      <c r="I99" s="196"/>
      <c r="J99" s="142"/>
      <c r="K99" s="142"/>
      <c r="L99" s="142"/>
      <c r="M99" s="142"/>
      <c r="N99" s="142"/>
      <c r="O99" s="142"/>
      <c r="P99" s="142"/>
    </row>
    <row r="100" spans="2:17" ht="29.25" customHeight="1" x14ac:dyDescent="0.7">
      <c r="C100" s="9"/>
      <c r="D100" s="5">
        <f>COUNTA($D$108:D118)+1</f>
        <v>8</v>
      </c>
      <c r="E100" s="40" t="s">
        <v>83</v>
      </c>
      <c r="F100" s="39" t="s">
        <v>137</v>
      </c>
      <c r="G100" s="195"/>
      <c r="H100" s="142"/>
      <c r="I100" s="196"/>
      <c r="J100" s="142"/>
      <c r="K100" s="142"/>
      <c r="L100" s="142"/>
      <c r="M100" s="142"/>
      <c r="N100" s="142"/>
      <c r="O100" s="142"/>
      <c r="P100" s="142"/>
    </row>
    <row r="101" spans="2:17" ht="29.25" customHeight="1" x14ac:dyDescent="0.7">
      <c r="C101" s="9"/>
      <c r="D101" s="7">
        <f>COUNTA($D$108:D119)+1</f>
        <v>9</v>
      </c>
      <c r="E101" s="42" t="s">
        <v>84</v>
      </c>
      <c r="F101" s="43"/>
      <c r="G101" s="24" t="str">
        <f>IF($G$34="就業時間換算","",IFERROR(+G96/G98,""))</f>
        <v/>
      </c>
      <c r="H101" s="25" t="str">
        <f t="shared" ref="H101:P101" si="29">IF($G$34="就業時間換算","",IFERROR(+H96/H98,""))</f>
        <v/>
      </c>
      <c r="I101" s="36" t="str">
        <f t="shared" si="29"/>
        <v/>
      </c>
      <c r="J101" s="25" t="str">
        <f t="shared" si="29"/>
        <v/>
      </c>
      <c r="K101" s="25" t="str">
        <f t="shared" si="29"/>
        <v/>
      </c>
      <c r="L101" s="25" t="str">
        <f t="shared" si="29"/>
        <v/>
      </c>
      <c r="M101" s="25" t="str">
        <f t="shared" si="29"/>
        <v/>
      </c>
      <c r="N101" s="25" t="str">
        <f t="shared" si="29"/>
        <v/>
      </c>
      <c r="O101" s="25" t="str">
        <f t="shared" si="29"/>
        <v/>
      </c>
      <c r="P101" s="25" t="str">
        <f t="shared" si="29"/>
        <v/>
      </c>
    </row>
    <row r="102" spans="2:17" ht="29.25" customHeight="1" x14ac:dyDescent="0.7">
      <c r="C102" s="9"/>
      <c r="D102" s="7">
        <f>COUNTA($D$108:D120)+1</f>
        <v>10</v>
      </c>
      <c r="E102" s="42" t="s">
        <v>85</v>
      </c>
      <c r="F102" s="44"/>
      <c r="G102" s="24" t="str">
        <f>IF($G$34="人数換算","",IFERROR(+G96/G99,""))</f>
        <v/>
      </c>
      <c r="H102" s="25" t="str">
        <f>IF($G$34="人数換算","",IFERROR(+H96/H99,""))</f>
        <v/>
      </c>
      <c r="I102" s="36" t="str">
        <f t="shared" ref="I102:P102" si="30">IF($G$34="人数換算","",IFERROR(+I96/I99,""))</f>
        <v/>
      </c>
      <c r="J102" s="25" t="str">
        <f t="shared" si="30"/>
        <v/>
      </c>
      <c r="K102" s="25" t="str">
        <f t="shared" si="30"/>
        <v/>
      </c>
      <c r="L102" s="25" t="str">
        <f t="shared" si="30"/>
        <v/>
      </c>
      <c r="M102" s="25" t="str">
        <f t="shared" si="30"/>
        <v/>
      </c>
      <c r="N102" s="25" t="str">
        <f t="shared" si="30"/>
        <v/>
      </c>
      <c r="O102" s="25" t="str">
        <f t="shared" si="30"/>
        <v/>
      </c>
      <c r="P102" s="25" t="str">
        <f t="shared" si="30"/>
        <v/>
      </c>
    </row>
    <row r="103" spans="2:17" ht="29.25" customHeight="1" x14ac:dyDescent="0.7">
      <c r="C103" s="9"/>
      <c r="D103" s="7">
        <f>COUNTA($D$108:D121)+1</f>
        <v>11</v>
      </c>
      <c r="E103" s="42" t="s">
        <v>86</v>
      </c>
      <c r="F103" s="43" t="s">
        <v>87</v>
      </c>
      <c r="G103" s="26"/>
      <c r="H103" s="77" t="str">
        <f>IFERROR((H101-G101)/G101,"")</f>
        <v/>
      </c>
      <c r="I103" s="78" t="str">
        <f>IFERROR((I101-H101)/H101,"")</f>
        <v/>
      </c>
      <c r="J103" s="77" t="str">
        <f t="shared" ref="J103:P104" si="31">IFERROR((J101-I101)/I101,"")</f>
        <v/>
      </c>
      <c r="K103" s="77" t="str">
        <f t="shared" si="31"/>
        <v/>
      </c>
      <c r="L103" s="77" t="str">
        <f t="shared" si="31"/>
        <v/>
      </c>
      <c r="M103" s="77" t="str">
        <f t="shared" si="31"/>
        <v/>
      </c>
      <c r="N103" s="77" t="str">
        <f t="shared" si="31"/>
        <v/>
      </c>
      <c r="O103" s="77" t="str">
        <f t="shared" si="31"/>
        <v/>
      </c>
      <c r="P103" s="77" t="str">
        <f t="shared" si="31"/>
        <v/>
      </c>
    </row>
    <row r="104" spans="2:17" ht="29.25" customHeight="1" x14ac:dyDescent="0.7">
      <c r="C104" s="9"/>
      <c r="D104" s="7">
        <f>COUNTA($D$108:D122)+1</f>
        <v>12</v>
      </c>
      <c r="E104" s="42" t="s">
        <v>88</v>
      </c>
      <c r="F104" s="44" t="s">
        <v>89</v>
      </c>
      <c r="G104" s="26"/>
      <c r="H104" s="77" t="str">
        <f>IFERROR((H102-G102)/G102,"")</f>
        <v/>
      </c>
      <c r="I104" s="78" t="str">
        <f t="shared" ref="I104" si="32">IFERROR((I102-H102)/H102,"")</f>
        <v/>
      </c>
      <c r="J104" s="77" t="str">
        <f t="shared" si="31"/>
        <v/>
      </c>
      <c r="K104" s="77" t="str">
        <f t="shared" si="31"/>
        <v/>
      </c>
      <c r="L104" s="77" t="str">
        <f t="shared" si="31"/>
        <v/>
      </c>
      <c r="M104" s="77" t="str">
        <f t="shared" si="31"/>
        <v/>
      </c>
      <c r="N104" s="77" t="str">
        <f t="shared" si="31"/>
        <v/>
      </c>
      <c r="O104" s="77" t="str">
        <f t="shared" si="31"/>
        <v/>
      </c>
      <c r="P104" s="77" t="str">
        <f t="shared" si="31"/>
        <v/>
      </c>
    </row>
    <row r="105" spans="2:17" ht="29.25" customHeight="1" x14ac:dyDescent="0.7">
      <c r="C105" s="9"/>
      <c r="D105" s="7">
        <f>COUNTA($D$108:D123)+1</f>
        <v>13</v>
      </c>
      <c r="E105" s="42" t="s">
        <v>90</v>
      </c>
      <c r="F105" s="43"/>
      <c r="G105" s="105" t="str">
        <f>IFERROR(+G97/G100,"")</f>
        <v/>
      </c>
      <c r="H105" s="106" t="str">
        <f>IFERROR(+H97/H100,"")</f>
        <v/>
      </c>
      <c r="I105" s="106" t="str">
        <f t="shared" ref="I105:P105" si="33">IFERROR(+I97/I100,"")</f>
        <v/>
      </c>
      <c r="J105" s="106" t="str">
        <f t="shared" si="33"/>
        <v/>
      </c>
      <c r="K105" s="106" t="str">
        <f t="shared" si="33"/>
        <v/>
      </c>
      <c r="L105" s="106" t="str">
        <f t="shared" si="33"/>
        <v/>
      </c>
      <c r="M105" s="106" t="str">
        <f t="shared" si="33"/>
        <v/>
      </c>
      <c r="N105" s="106" t="str">
        <f t="shared" si="33"/>
        <v/>
      </c>
      <c r="O105" s="106" t="str">
        <f t="shared" si="33"/>
        <v/>
      </c>
      <c r="P105" s="106" t="str">
        <f t="shared" si="33"/>
        <v/>
      </c>
    </row>
    <row r="106" spans="2:17" ht="29.25" customHeight="1" x14ac:dyDescent="0.7">
      <c r="D106" s="7">
        <f>COUNTA($D$108:D124)+1</f>
        <v>14</v>
      </c>
      <c r="E106" s="42" t="s">
        <v>91</v>
      </c>
      <c r="F106" s="43" t="s">
        <v>87</v>
      </c>
      <c r="G106" s="26"/>
      <c r="H106" s="77" t="str">
        <f>IFERROR((H105-G105)/G105,"")</f>
        <v/>
      </c>
      <c r="I106" s="78" t="str">
        <f>IFERROR((I105-H105)/H105,"")</f>
        <v/>
      </c>
      <c r="J106" s="77" t="str">
        <f t="shared" ref="J106:M106" si="34">IFERROR((J105-I105)/I105,"")</f>
        <v/>
      </c>
      <c r="K106" s="77" t="str">
        <f t="shared" si="34"/>
        <v/>
      </c>
      <c r="L106" s="77" t="str">
        <f t="shared" si="34"/>
        <v/>
      </c>
      <c r="M106" s="77" t="str">
        <f t="shared" si="34"/>
        <v/>
      </c>
      <c r="N106" s="77" t="str">
        <f>IFERROR((N105-M105)/M105,"")</f>
        <v/>
      </c>
      <c r="O106" s="77" t="str">
        <f t="shared" ref="O106:P106" si="35">IFERROR((O105-N105)/N105,"")</f>
        <v/>
      </c>
      <c r="P106" s="77" t="str">
        <f t="shared" si="35"/>
        <v/>
      </c>
    </row>
    <row r="107" spans="2:17" x14ac:dyDescent="0.7">
      <c r="E107" s="71"/>
    </row>
    <row r="108" spans="2:17" ht="18" thickBot="1" x14ac:dyDescent="0.75">
      <c r="B108" s="104"/>
      <c r="C108" s="75" t="s">
        <v>138</v>
      </c>
      <c r="D108" s="4"/>
      <c r="E108" s="6"/>
      <c r="F108" s="6"/>
      <c r="M108" s="166"/>
    </row>
    <row r="109" spans="2:17" ht="29.25" customHeight="1" thickBot="1" x14ac:dyDescent="0.75">
      <c r="D109" s="181">
        <f>COUNTA($D$108:D108)+1</f>
        <v>1</v>
      </c>
      <c r="E109" s="182" t="s">
        <v>127</v>
      </c>
      <c r="F109" s="183"/>
      <c r="G109" s="184" t="str">
        <f>IF($G$86="","",$G$86)</f>
        <v/>
      </c>
      <c r="L109" s="53"/>
      <c r="M109" s="168" t="s">
        <v>128</v>
      </c>
      <c r="N109" s="79" t="s">
        <v>129</v>
      </c>
      <c r="O109" s="79" t="s">
        <v>130</v>
      </c>
      <c r="P109" s="79" t="str">
        <f>"基準："&amp;$G109</f>
        <v>基準：</v>
      </c>
    </row>
    <row r="110" spans="2:17" ht="29.25" customHeight="1" x14ac:dyDescent="0.7">
      <c r="D110" s="81">
        <f>COUNTA($D$108:D109)+1</f>
        <v>2</v>
      </c>
      <c r="E110" s="83" t="s">
        <v>131</v>
      </c>
      <c r="F110" s="87" t="s">
        <v>108</v>
      </c>
      <c r="G110" s="203"/>
      <c r="H110" s="6"/>
      <c r="M110" s="167" t="s">
        <v>132</v>
      </c>
      <c r="N110" s="167" t="str">
        <f>IF($G$34="就業時間換算","－",IFERROR(((HLOOKUP(DATE(YEAR($E$13)+3,MONTH($E$9),DAY($E$9)),$G114:$P125,7,FALSE))/(HLOOKUP(DATE(YEAR($E$13),MONTH($E$9),DAY($E$9)),$G114:$P125,7,FALSE)))^(1/3)-1,""))</f>
        <v/>
      </c>
      <c r="O110" s="185" t="str">
        <f>IF($G$34="人数換算","－",IFERROR(((HLOOKUP(DATE(YEAR($E$13)+3,MONTH($E$9),DAY($E$9)),$G114:$P125,8,FALSE))/(HLOOKUP(DATE(YEAR($E$13),MONTH($E$9),DAY($E$9)),$G114:$P125,8,FALSE)))^(1/3)-1,""))</f>
        <v/>
      </c>
      <c r="P110" s="210" t="str">
        <f>IFERROR(VLOOKUP($G109,【参考】最低賃金の5年間の年平均の年平均上昇率!$B$4:$C$50,2,FALSE),"")</f>
        <v/>
      </c>
      <c r="Q110" s="170" t="str">
        <f>IF($G$34="人数換算",$N110,IF($G$34="就業時間換算",$O110,""))</f>
        <v/>
      </c>
    </row>
    <row r="111" spans="2:17" ht="29.25" customHeight="1" x14ac:dyDescent="0.7">
      <c r="D111" s="81">
        <f>COUNTA($D$108:D110)+1</f>
        <v>3</v>
      </c>
      <c r="E111" s="83" t="s">
        <v>133</v>
      </c>
      <c r="F111" s="52" t="s">
        <v>108</v>
      </c>
      <c r="G111" s="204"/>
      <c r="H111" s="6"/>
      <c r="M111" s="167" t="s">
        <v>134</v>
      </c>
      <c r="N111" s="167" t="str">
        <f>IFERROR(((HLOOKUP(DATE(YEAR($E$13)+3,MONTH($E$9),DAY($E$9)),$G114:$P125,11,FALSE))/(HLOOKUP(DATE(YEAR($E$13),MONTH($E$9),DAY($E$9)),$G114:$P125,11,FALSE)))^(1/3)-1,"")</f>
        <v/>
      </c>
      <c r="O111" s="186" t="s">
        <v>135</v>
      </c>
      <c r="P111" s="211"/>
    </row>
    <row r="112" spans="2:17" x14ac:dyDescent="0.7">
      <c r="D112" s="1"/>
      <c r="E112" s="98" t="s">
        <v>114</v>
      </c>
      <c r="G112" s="1" t="s">
        <v>136</v>
      </c>
    </row>
    <row r="113" spans="2:16" x14ac:dyDescent="0.7">
      <c r="D113" s="1"/>
      <c r="G113" s="97" t="s">
        <v>54</v>
      </c>
      <c r="H113" s="97" t="s">
        <v>55</v>
      </c>
      <c r="I113" s="97" t="s">
        <v>56</v>
      </c>
      <c r="J113" s="64" t="s">
        <v>57</v>
      </c>
      <c r="K113" s="64"/>
      <c r="L113" s="64"/>
      <c r="M113" s="64"/>
      <c r="N113" s="64"/>
      <c r="O113" s="64"/>
      <c r="P113" s="64"/>
    </row>
    <row r="114" spans="2:16" x14ac:dyDescent="0.7">
      <c r="D114" s="23"/>
      <c r="E114" s="23"/>
      <c r="F114" s="86"/>
      <c r="G114" s="95" t="str">
        <f>IF($I114="","",EDATE(H114,-12))</f>
        <v/>
      </c>
      <c r="H114" s="95" t="str">
        <f>IF($I114="","",EDATE(I114,-12))</f>
        <v/>
      </c>
      <c r="I114" s="95" t="str">
        <f>IF($I$12="","",$I$12)</f>
        <v/>
      </c>
      <c r="J114" s="96" t="str">
        <f>IF($I114="","",EDATE(I114,12))</f>
        <v/>
      </c>
      <c r="K114" s="96" t="str">
        <f t="shared" ref="K114:P114" si="36">IF($I114="","",EDATE(J114,12))</f>
        <v/>
      </c>
      <c r="L114" s="96" t="str">
        <f t="shared" si="36"/>
        <v/>
      </c>
      <c r="M114" s="96" t="str">
        <f t="shared" si="36"/>
        <v/>
      </c>
      <c r="N114" s="96" t="str">
        <f t="shared" si="36"/>
        <v/>
      </c>
      <c r="O114" s="96" t="str">
        <f>IF($I114="","",EDATE(N114,12))</f>
        <v/>
      </c>
      <c r="P114" s="96" t="str">
        <f t="shared" si="36"/>
        <v/>
      </c>
    </row>
    <row r="115" spans="2:16" ht="29.25" customHeight="1" x14ac:dyDescent="0.7">
      <c r="D115" s="5">
        <f>COUNTA($D$108:D114)+1</f>
        <v>4</v>
      </c>
      <c r="E115" s="40" t="s">
        <v>74</v>
      </c>
      <c r="F115" s="39"/>
      <c r="G115" s="195"/>
      <c r="H115" s="142"/>
      <c r="I115" s="196"/>
      <c r="J115" s="142"/>
      <c r="K115" s="142"/>
      <c r="L115" s="142"/>
      <c r="M115" s="142"/>
      <c r="N115" s="142"/>
      <c r="O115" s="142"/>
      <c r="P115" s="142"/>
    </row>
    <row r="116" spans="2:16" ht="29.25" customHeight="1" x14ac:dyDescent="0.7">
      <c r="C116" s="9"/>
      <c r="D116" s="5">
        <f>COUNTA($D$108:D115)+1</f>
        <v>5</v>
      </c>
      <c r="E116" s="40" t="s">
        <v>75</v>
      </c>
      <c r="F116" s="39"/>
      <c r="G116" s="195"/>
      <c r="H116" s="142"/>
      <c r="I116" s="196"/>
      <c r="J116" s="142"/>
      <c r="K116" s="142"/>
      <c r="L116" s="142"/>
      <c r="M116" s="142"/>
      <c r="N116" s="142"/>
      <c r="O116" s="142"/>
      <c r="P116" s="142"/>
    </row>
    <row r="117" spans="2:16" ht="29.25" customHeight="1" x14ac:dyDescent="0.7">
      <c r="C117" s="9"/>
      <c r="D117" s="5">
        <f>COUNTA($D$108:D116)+1</f>
        <v>6</v>
      </c>
      <c r="E117" s="40" t="s">
        <v>80</v>
      </c>
      <c r="F117" s="39" t="s">
        <v>81</v>
      </c>
      <c r="G117" s="195"/>
      <c r="H117" s="142"/>
      <c r="I117" s="196"/>
      <c r="J117" s="142"/>
      <c r="K117" s="142"/>
      <c r="L117" s="142"/>
      <c r="M117" s="142"/>
      <c r="N117" s="142"/>
      <c r="O117" s="142"/>
      <c r="P117" s="142"/>
    </row>
    <row r="118" spans="2:16" ht="29.25" customHeight="1" x14ac:dyDescent="0.7">
      <c r="C118" s="9"/>
      <c r="D118" s="5">
        <f>COUNTA($D$108:D117)+1</f>
        <v>7</v>
      </c>
      <c r="E118" s="40" t="s">
        <v>82</v>
      </c>
      <c r="F118" s="41" t="s">
        <v>81</v>
      </c>
      <c r="G118" s="195"/>
      <c r="H118" s="142"/>
      <c r="I118" s="196"/>
      <c r="J118" s="142"/>
      <c r="K118" s="142"/>
      <c r="L118" s="142"/>
      <c r="M118" s="142"/>
      <c r="N118" s="142"/>
      <c r="O118" s="142"/>
      <c r="P118" s="142"/>
    </row>
    <row r="119" spans="2:16" ht="29.25" customHeight="1" x14ac:dyDescent="0.7">
      <c r="C119" s="9"/>
      <c r="D119" s="5">
        <f>COUNTA($D$108:D118)+1</f>
        <v>8</v>
      </c>
      <c r="E119" s="40" t="s">
        <v>83</v>
      </c>
      <c r="F119" s="39" t="s">
        <v>139</v>
      </c>
      <c r="G119" s="195"/>
      <c r="H119" s="142"/>
      <c r="I119" s="196"/>
      <c r="J119" s="142"/>
      <c r="K119" s="142"/>
      <c r="L119" s="142"/>
      <c r="M119" s="142"/>
      <c r="N119" s="142"/>
      <c r="O119" s="142"/>
      <c r="P119" s="142"/>
    </row>
    <row r="120" spans="2:16" ht="29.25" customHeight="1" x14ac:dyDescent="0.7">
      <c r="C120" s="9"/>
      <c r="D120" s="7">
        <f>COUNTA($D$108:D119)+1</f>
        <v>9</v>
      </c>
      <c r="E120" s="42" t="s">
        <v>84</v>
      </c>
      <c r="F120" s="43"/>
      <c r="G120" s="24" t="str">
        <f>IF($G$34="就業時間換算","",IFERROR(+G115/G117,""))</f>
        <v/>
      </c>
      <c r="H120" s="25" t="str">
        <f t="shared" ref="H120:P120" si="37">IF($G$34="就業時間換算","",IFERROR(+H115/H117,""))</f>
        <v/>
      </c>
      <c r="I120" s="36" t="str">
        <f t="shared" si="37"/>
        <v/>
      </c>
      <c r="J120" s="25" t="str">
        <f t="shared" si="37"/>
        <v/>
      </c>
      <c r="K120" s="25" t="str">
        <f t="shared" si="37"/>
        <v/>
      </c>
      <c r="L120" s="25" t="str">
        <f t="shared" si="37"/>
        <v/>
      </c>
      <c r="M120" s="25" t="str">
        <f t="shared" si="37"/>
        <v/>
      </c>
      <c r="N120" s="25" t="str">
        <f t="shared" si="37"/>
        <v/>
      </c>
      <c r="O120" s="25" t="str">
        <f t="shared" si="37"/>
        <v/>
      </c>
      <c r="P120" s="25" t="str">
        <f t="shared" si="37"/>
        <v/>
      </c>
    </row>
    <row r="121" spans="2:16" ht="29.25" customHeight="1" x14ac:dyDescent="0.7">
      <c r="C121" s="9"/>
      <c r="D121" s="7">
        <f>COUNTA($D$108:D120)+1</f>
        <v>10</v>
      </c>
      <c r="E121" s="42" t="s">
        <v>85</v>
      </c>
      <c r="F121" s="44"/>
      <c r="G121" s="24" t="str">
        <f>IF($G$34="人数換算","",IFERROR(+G115/G118,""))</f>
        <v/>
      </c>
      <c r="H121" s="25" t="str">
        <f t="shared" ref="H121:P121" si="38">IF($G$34="人数換算","",IFERROR(+H115/H118,""))</f>
        <v/>
      </c>
      <c r="I121" s="36" t="str">
        <f t="shared" si="38"/>
        <v/>
      </c>
      <c r="J121" s="25" t="str">
        <f t="shared" si="38"/>
        <v/>
      </c>
      <c r="K121" s="25" t="str">
        <f t="shared" si="38"/>
        <v/>
      </c>
      <c r="L121" s="25" t="str">
        <f t="shared" si="38"/>
        <v/>
      </c>
      <c r="M121" s="25" t="str">
        <f t="shared" si="38"/>
        <v/>
      </c>
      <c r="N121" s="25" t="str">
        <f t="shared" si="38"/>
        <v/>
      </c>
      <c r="O121" s="25" t="str">
        <f t="shared" si="38"/>
        <v/>
      </c>
      <c r="P121" s="25" t="str">
        <f t="shared" si="38"/>
        <v/>
      </c>
    </row>
    <row r="122" spans="2:16" ht="29.25" customHeight="1" x14ac:dyDescent="0.7">
      <c r="C122" s="9"/>
      <c r="D122" s="7">
        <f>COUNTA($D$108:D121)+1</f>
        <v>11</v>
      </c>
      <c r="E122" s="42" t="s">
        <v>86</v>
      </c>
      <c r="F122" s="43" t="s">
        <v>87</v>
      </c>
      <c r="G122" s="26"/>
      <c r="H122" s="77" t="str">
        <f>IFERROR((H120-G120)/G120,"")</f>
        <v/>
      </c>
      <c r="I122" s="78" t="str">
        <f t="shared" ref="I122:P123" si="39">IFERROR((I120-H120)/H120,"")</f>
        <v/>
      </c>
      <c r="J122" s="77" t="str">
        <f t="shared" si="39"/>
        <v/>
      </c>
      <c r="K122" s="77" t="str">
        <f t="shared" si="39"/>
        <v/>
      </c>
      <c r="L122" s="77" t="str">
        <f t="shared" si="39"/>
        <v/>
      </c>
      <c r="M122" s="77" t="str">
        <f t="shared" si="39"/>
        <v/>
      </c>
      <c r="N122" s="77" t="str">
        <f t="shared" si="39"/>
        <v/>
      </c>
      <c r="O122" s="77" t="str">
        <f t="shared" si="39"/>
        <v/>
      </c>
      <c r="P122" s="77" t="str">
        <f t="shared" si="39"/>
        <v/>
      </c>
    </row>
    <row r="123" spans="2:16" ht="29.25" customHeight="1" x14ac:dyDescent="0.7">
      <c r="C123" s="9"/>
      <c r="D123" s="7">
        <f>COUNTA($D$108:D122)+1</f>
        <v>12</v>
      </c>
      <c r="E123" s="42" t="s">
        <v>88</v>
      </c>
      <c r="F123" s="44" t="s">
        <v>89</v>
      </c>
      <c r="G123" s="26"/>
      <c r="H123" s="77" t="str">
        <f>IFERROR((H121-G121)/G121,"")</f>
        <v/>
      </c>
      <c r="I123" s="78" t="str">
        <f t="shared" si="39"/>
        <v/>
      </c>
      <c r="J123" s="77" t="str">
        <f t="shared" si="39"/>
        <v/>
      </c>
      <c r="K123" s="77" t="str">
        <f t="shared" si="39"/>
        <v/>
      </c>
      <c r="L123" s="77" t="str">
        <f t="shared" si="39"/>
        <v/>
      </c>
      <c r="M123" s="77" t="str">
        <f t="shared" si="39"/>
        <v/>
      </c>
      <c r="N123" s="77" t="str">
        <f t="shared" si="39"/>
        <v/>
      </c>
      <c r="O123" s="77" t="str">
        <f>IFERROR((O121-N121)/N121,"")</f>
        <v/>
      </c>
      <c r="P123" s="77" t="str">
        <f>IFERROR((P121-O121)/O121,"")</f>
        <v/>
      </c>
    </row>
    <row r="124" spans="2:16" ht="29.25" customHeight="1" x14ac:dyDescent="0.7">
      <c r="C124" s="9"/>
      <c r="D124" s="7">
        <f>COUNTA($D$108:D123)+1</f>
        <v>13</v>
      </c>
      <c r="E124" s="42" t="s">
        <v>90</v>
      </c>
      <c r="F124" s="43"/>
      <c r="G124" s="105" t="str">
        <f>IFERROR(+G116/G119,"")</f>
        <v/>
      </c>
      <c r="H124" s="106" t="str">
        <f>IFERROR(+H116/H119,"")</f>
        <v/>
      </c>
      <c r="I124" s="106" t="str">
        <f t="shared" ref="I124:P124" si="40">IFERROR(+I116/I119,"")</f>
        <v/>
      </c>
      <c r="J124" s="106" t="str">
        <f t="shared" si="40"/>
        <v/>
      </c>
      <c r="K124" s="106" t="str">
        <f t="shared" si="40"/>
        <v/>
      </c>
      <c r="L124" s="106" t="str">
        <f t="shared" si="40"/>
        <v/>
      </c>
      <c r="M124" s="106" t="str">
        <f t="shared" si="40"/>
        <v/>
      </c>
      <c r="N124" s="106" t="str">
        <f t="shared" si="40"/>
        <v/>
      </c>
      <c r="O124" s="106" t="str">
        <f t="shared" si="40"/>
        <v/>
      </c>
      <c r="P124" s="106" t="str">
        <f t="shared" si="40"/>
        <v/>
      </c>
    </row>
    <row r="125" spans="2:16" ht="29.25" customHeight="1" x14ac:dyDescent="0.7">
      <c r="D125" s="7">
        <f>COUNTA($D$108:D124)+1</f>
        <v>14</v>
      </c>
      <c r="E125" s="42" t="s">
        <v>91</v>
      </c>
      <c r="F125" s="43" t="s">
        <v>87</v>
      </c>
      <c r="G125" s="26"/>
      <c r="H125" s="77" t="str">
        <f>IFERROR((H124-G124)/G124,"")</f>
        <v/>
      </c>
      <c r="I125" s="78" t="str">
        <f>IFERROR((I124-H124)/H124,"")</f>
        <v/>
      </c>
      <c r="J125" s="77" t="str">
        <f t="shared" ref="J125:P125" si="41">IFERROR((J124-I124)/I124,"")</f>
        <v/>
      </c>
      <c r="K125" s="77" t="str">
        <f t="shared" si="41"/>
        <v/>
      </c>
      <c r="L125" s="77" t="str">
        <f t="shared" si="41"/>
        <v/>
      </c>
      <c r="M125" s="77" t="str">
        <f t="shared" si="41"/>
        <v/>
      </c>
      <c r="N125" s="77" t="str">
        <f t="shared" si="41"/>
        <v/>
      </c>
      <c r="O125" s="77" t="str">
        <f t="shared" si="41"/>
        <v/>
      </c>
      <c r="P125" s="77" t="str">
        <f t="shared" si="41"/>
        <v/>
      </c>
    </row>
    <row r="126" spans="2:16" x14ac:dyDescent="0.7">
      <c r="E126" s="71"/>
    </row>
    <row r="127" spans="2:16" ht="18" thickBot="1" x14ac:dyDescent="0.75">
      <c r="B127" s="104"/>
      <c r="C127" s="75" t="s">
        <v>140</v>
      </c>
      <c r="D127" s="4"/>
      <c r="E127" s="6"/>
      <c r="F127" s="6"/>
    </row>
    <row r="128" spans="2:16" ht="29.25" customHeight="1" thickBot="1" x14ac:dyDescent="0.75">
      <c r="D128" s="181">
        <f>COUNTA($D$127:D127)+1</f>
        <v>1</v>
      </c>
      <c r="E128" s="182" t="s">
        <v>127</v>
      </c>
      <c r="F128" s="183"/>
      <c r="G128" s="184" t="str">
        <f>IF($H$86="","",$H$86)</f>
        <v/>
      </c>
      <c r="M128" s="168" t="s">
        <v>128</v>
      </c>
      <c r="N128" s="79" t="s">
        <v>129</v>
      </c>
      <c r="O128" s="79" t="s">
        <v>130</v>
      </c>
      <c r="P128" s="79" t="str">
        <f>"基準："&amp;$G128</f>
        <v>基準：</v>
      </c>
    </row>
    <row r="129" spans="3:17" ht="29.25" customHeight="1" x14ac:dyDescent="0.7">
      <c r="D129" s="81">
        <f>COUNTA($D$127:D128)+1</f>
        <v>2</v>
      </c>
      <c r="E129" s="83" t="s">
        <v>131</v>
      </c>
      <c r="F129" s="87" t="s">
        <v>108</v>
      </c>
      <c r="G129" s="203"/>
      <c r="H129" s="6"/>
      <c r="M129" s="167" t="s">
        <v>132</v>
      </c>
      <c r="N129" s="167" t="str">
        <f>IF($G$34="就業時間換算","－",IFERROR(((HLOOKUP(DATE(YEAR($E$13)+3,MONTH($E$9),DAY($E$9)),$G133:$P144,7,FALSE))/(HLOOKUP(DATE(YEAR($E$13),MONTH($E$9),DAY($E$9)),$G133:$P144,7,FALSE)))^(1/3)-1,""))</f>
        <v/>
      </c>
      <c r="O129" s="185" t="str">
        <f>IF($G$34="人数換算","－",IFERROR(((HLOOKUP(DATE(YEAR($E$13)+3,MONTH($E$9),DAY($E$9)),$G133:$P144,8,FALSE))/(HLOOKUP(DATE(YEAR($E$13),MONTH($E$9),DAY($E$9)),$G133:$P144,8,FALSE)))^(1/3)-1,""))</f>
        <v/>
      </c>
      <c r="P129" s="210" t="str">
        <f>IFERROR(VLOOKUP($G128,【参考】最低賃金の5年間の年平均の年平均上昇率!$B$4:$C$50,2,FALSE),"")</f>
        <v/>
      </c>
      <c r="Q129" s="170" t="str">
        <f>IF($G$34="人数換算",$N129,IF($G$34="就業時間換算",$O129,""))</f>
        <v/>
      </c>
    </row>
    <row r="130" spans="3:17" ht="29.25" customHeight="1" x14ac:dyDescent="0.7">
      <c r="D130" s="81">
        <f>COUNTA($D$127:D129)+1</f>
        <v>3</v>
      </c>
      <c r="E130" s="83" t="s">
        <v>133</v>
      </c>
      <c r="F130" s="52" t="s">
        <v>108</v>
      </c>
      <c r="G130" s="204"/>
      <c r="H130" s="6"/>
      <c r="M130" s="167" t="s">
        <v>134</v>
      </c>
      <c r="N130" s="167" t="str">
        <f>IFERROR(((HLOOKUP(DATE(YEAR($E$13)+3,MONTH($E$9),DAY($E$9)),$G133:$P144,11,FALSE))/(HLOOKUP(DATE(YEAR($E$13),MONTH($E$9),DAY($E$9)),$G133:$P144,11,FALSE)))^(1/3)-1,"")</f>
        <v/>
      </c>
      <c r="O130" s="186" t="s">
        <v>135</v>
      </c>
      <c r="P130" s="211"/>
    </row>
    <row r="131" spans="3:17" x14ac:dyDescent="0.7">
      <c r="D131" s="1"/>
      <c r="E131" s="98" t="s">
        <v>114</v>
      </c>
      <c r="G131" s="1" t="s">
        <v>136</v>
      </c>
    </row>
    <row r="132" spans="3:17" x14ac:dyDescent="0.7">
      <c r="D132" s="1"/>
      <c r="G132" s="97" t="s">
        <v>54</v>
      </c>
      <c r="H132" s="97" t="s">
        <v>55</v>
      </c>
      <c r="I132" s="97" t="s">
        <v>56</v>
      </c>
      <c r="J132" s="64" t="s">
        <v>57</v>
      </c>
      <c r="K132" s="64"/>
      <c r="L132" s="64"/>
      <c r="M132" s="64"/>
      <c r="N132" s="64"/>
      <c r="O132" s="64"/>
      <c r="P132" s="64"/>
    </row>
    <row r="133" spans="3:17" x14ac:dyDescent="0.7">
      <c r="D133" s="23"/>
      <c r="E133" s="23"/>
      <c r="F133" s="86"/>
      <c r="G133" s="95" t="str">
        <f>IF($I133="","",EDATE(H133,-12))</f>
        <v/>
      </c>
      <c r="H133" s="95" t="str">
        <f>IF($I133="","",EDATE(I133,-12))</f>
        <v/>
      </c>
      <c r="I133" s="95" t="str">
        <f>IF($I$12="","",$I$12)</f>
        <v/>
      </c>
      <c r="J133" s="96" t="str">
        <f>IF($I133="","",EDATE(I133,12))</f>
        <v/>
      </c>
      <c r="K133" s="96" t="str">
        <f t="shared" ref="K133:P133" si="42">IF($I133="","",EDATE(J133,12))</f>
        <v/>
      </c>
      <c r="L133" s="96" t="str">
        <f t="shared" si="42"/>
        <v/>
      </c>
      <c r="M133" s="96" t="str">
        <f t="shared" si="42"/>
        <v/>
      </c>
      <c r="N133" s="96" t="str">
        <f t="shared" si="42"/>
        <v/>
      </c>
      <c r="O133" s="96" t="str">
        <f t="shared" si="42"/>
        <v/>
      </c>
      <c r="P133" s="96" t="str">
        <f t="shared" si="42"/>
        <v/>
      </c>
    </row>
    <row r="134" spans="3:17" ht="29.25" customHeight="1" x14ac:dyDescent="0.7">
      <c r="D134" s="81">
        <f>COUNTA($D$127:D133)+1</f>
        <v>4</v>
      </c>
      <c r="E134" s="47" t="s">
        <v>74</v>
      </c>
      <c r="F134" s="85"/>
      <c r="G134" s="205"/>
      <c r="H134" s="142"/>
      <c r="I134" s="196"/>
      <c r="J134" s="142"/>
      <c r="K134" s="142"/>
      <c r="L134" s="142"/>
      <c r="M134" s="142"/>
      <c r="N134" s="142"/>
      <c r="O134" s="142"/>
      <c r="P134" s="142"/>
    </row>
    <row r="135" spans="3:17" ht="29.25" customHeight="1" x14ac:dyDescent="0.7">
      <c r="C135" s="9"/>
      <c r="D135" s="81">
        <f>COUNTA($D$127:D134)+1</f>
        <v>5</v>
      </c>
      <c r="E135" s="47" t="s">
        <v>75</v>
      </c>
      <c r="F135" s="85"/>
      <c r="G135" s="205"/>
      <c r="H135" s="142"/>
      <c r="I135" s="196"/>
      <c r="J135" s="142"/>
      <c r="K135" s="142"/>
      <c r="L135" s="142"/>
      <c r="M135" s="142"/>
      <c r="N135" s="142"/>
      <c r="O135" s="142"/>
      <c r="P135" s="142"/>
    </row>
    <row r="136" spans="3:17" ht="29.25" customHeight="1" x14ac:dyDescent="0.7">
      <c r="C136" s="9"/>
      <c r="D136" s="5">
        <f>COUNTA($D$127:D135)+1</f>
        <v>6</v>
      </c>
      <c r="E136" s="40" t="s">
        <v>80</v>
      </c>
      <c r="F136" s="39" t="s">
        <v>81</v>
      </c>
      <c r="G136" s="195"/>
      <c r="H136" s="142"/>
      <c r="I136" s="196"/>
      <c r="J136" s="142"/>
      <c r="K136" s="142"/>
      <c r="L136" s="142"/>
      <c r="M136" s="142"/>
      <c r="N136" s="142"/>
      <c r="O136" s="142"/>
      <c r="P136" s="142"/>
    </row>
    <row r="137" spans="3:17" ht="29.25" customHeight="1" x14ac:dyDescent="0.7">
      <c r="C137" s="9"/>
      <c r="D137" s="5">
        <f>COUNTA($D$127:D136)+1</f>
        <v>7</v>
      </c>
      <c r="E137" s="40" t="s">
        <v>82</v>
      </c>
      <c r="F137" s="41" t="s">
        <v>81</v>
      </c>
      <c r="G137" s="195"/>
      <c r="H137" s="142"/>
      <c r="I137" s="196"/>
      <c r="J137" s="142"/>
      <c r="K137" s="142"/>
      <c r="L137" s="142"/>
      <c r="M137" s="142"/>
      <c r="N137" s="142"/>
      <c r="O137" s="142"/>
      <c r="P137" s="142"/>
    </row>
    <row r="138" spans="3:17" ht="29.25" customHeight="1" x14ac:dyDescent="0.7">
      <c r="C138" s="9"/>
      <c r="D138" s="81">
        <f>COUNTA($D$127:D137)+1</f>
        <v>8</v>
      </c>
      <c r="E138" s="47" t="s">
        <v>83</v>
      </c>
      <c r="F138" s="85" t="s">
        <v>139</v>
      </c>
      <c r="G138" s="205"/>
      <c r="H138" s="142"/>
      <c r="I138" s="196"/>
      <c r="J138" s="142"/>
      <c r="K138" s="142"/>
      <c r="L138" s="142"/>
      <c r="M138" s="142"/>
      <c r="N138" s="142"/>
      <c r="O138" s="142"/>
      <c r="P138" s="142"/>
    </row>
    <row r="139" spans="3:17" ht="29.25" customHeight="1" x14ac:dyDescent="0.7">
      <c r="C139" s="9"/>
      <c r="D139" s="7">
        <f>COUNTA($D$127:D138)+1</f>
        <v>9</v>
      </c>
      <c r="E139" s="42" t="s">
        <v>84</v>
      </c>
      <c r="F139" s="43"/>
      <c r="G139" s="24" t="str">
        <f>IF($G$34="就業時間換算","",IFERROR(+G134/G136,""))</f>
        <v/>
      </c>
      <c r="H139" s="25" t="str">
        <f t="shared" ref="H139:P139" si="43">IF($G$34="就業時間換算","",IFERROR(+H134/H136,""))</f>
        <v/>
      </c>
      <c r="I139" s="36" t="str">
        <f t="shared" si="43"/>
        <v/>
      </c>
      <c r="J139" s="25" t="str">
        <f t="shared" si="43"/>
        <v/>
      </c>
      <c r="K139" s="25" t="str">
        <f t="shared" si="43"/>
        <v/>
      </c>
      <c r="L139" s="25" t="str">
        <f t="shared" si="43"/>
        <v/>
      </c>
      <c r="M139" s="25" t="str">
        <f t="shared" si="43"/>
        <v/>
      </c>
      <c r="N139" s="25" t="str">
        <f t="shared" si="43"/>
        <v/>
      </c>
      <c r="O139" s="25" t="str">
        <f t="shared" si="43"/>
        <v/>
      </c>
      <c r="P139" s="25" t="str">
        <f t="shared" si="43"/>
        <v/>
      </c>
    </row>
    <row r="140" spans="3:17" ht="29.25" customHeight="1" x14ac:dyDescent="0.7">
      <c r="C140" s="9"/>
      <c r="D140" s="7">
        <f>COUNTA($D$127:D139)+1</f>
        <v>10</v>
      </c>
      <c r="E140" s="42" t="s">
        <v>85</v>
      </c>
      <c r="F140" s="44"/>
      <c r="G140" s="24" t="str">
        <f>IF($G$34="人数換算","",IFERROR(+G134/G137,""))</f>
        <v/>
      </c>
      <c r="H140" s="25" t="str">
        <f t="shared" ref="H140:P140" si="44">IF($G$34="人数換算","",IFERROR(+H134/H137,""))</f>
        <v/>
      </c>
      <c r="I140" s="36" t="str">
        <f t="shared" si="44"/>
        <v/>
      </c>
      <c r="J140" s="25" t="str">
        <f t="shared" si="44"/>
        <v/>
      </c>
      <c r="K140" s="25" t="str">
        <f t="shared" si="44"/>
        <v/>
      </c>
      <c r="L140" s="25" t="str">
        <f t="shared" si="44"/>
        <v/>
      </c>
      <c r="M140" s="25" t="str">
        <f t="shared" si="44"/>
        <v/>
      </c>
      <c r="N140" s="25" t="str">
        <f t="shared" si="44"/>
        <v/>
      </c>
      <c r="O140" s="25" t="str">
        <f t="shared" si="44"/>
        <v/>
      </c>
      <c r="P140" s="25" t="str">
        <f t="shared" si="44"/>
        <v/>
      </c>
    </row>
    <row r="141" spans="3:17" ht="29.25" customHeight="1" x14ac:dyDescent="0.7">
      <c r="C141" s="9"/>
      <c r="D141" s="7">
        <f>COUNTA($D$127:D140)+1</f>
        <v>11</v>
      </c>
      <c r="E141" s="42" t="s">
        <v>86</v>
      </c>
      <c r="F141" s="43" t="s">
        <v>87</v>
      </c>
      <c r="G141" s="26"/>
      <c r="H141" s="77" t="str">
        <f>IFERROR((H139-G139)/G139,"")</f>
        <v/>
      </c>
      <c r="I141" s="78" t="str">
        <f t="shared" ref="I141:P142" si="45">IFERROR((I139-H139)/H139,"")</f>
        <v/>
      </c>
      <c r="J141" s="77" t="str">
        <f t="shared" si="45"/>
        <v/>
      </c>
      <c r="K141" s="77" t="str">
        <f t="shared" si="45"/>
        <v/>
      </c>
      <c r="L141" s="77" t="str">
        <f t="shared" si="45"/>
        <v/>
      </c>
      <c r="M141" s="77" t="str">
        <f t="shared" si="45"/>
        <v/>
      </c>
      <c r="N141" s="77" t="str">
        <f t="shared" si="45"/>
        <v/>
      </c>
      <c r="O141" s="77" t="str">
        <f t="shared" si="45"/>
        <v/>
      </c>
      <c r="P141" s="77" t="str">
        <f t="shared" si="45"/>
        <v/>
      </c>
    </row>
    <row r="142" spans="3:17" ht="29.25" customHeight="1" x14ac:dyDescent="0.7">
      <c r="C142" s="9"/>
      <c r="D142" s="7">
        <f>COUNTA($D$127:D141)+1</f>
        <v>12</v>
      </c>
      <c r="E142" s="42" t="s">
        <v>88</v>
      </c>
      <c r="F142" s="44" t="s">
        <v>89</v>
      </c>
      <c r="G142" s="26"/>
      <c r="H142" s="77" t="str">
        <f>IFERROR((H140-G140)/G140,"")</f>
        <v/>
      </c>
      <c r="I142" s="78" t="str">
        <f t="shared" si="45"/>
        <v/>
      </c>
      <c r="J142" s="77" t="str">
        <f t="shared" si="45"/>
        <v/>
      </c>
      <c r="K142" s="77" t="str">
        <f t="shared" si="45"/>
        <v/>
      </c>
      <c r="L142" s="77" t="str">
        <f t="shared" si="45"/>
        <v/>
      </c>
      <c r="M142" s="77" t="str">
        <f t="shared" si="45"/>
        <v/>
      </c>
      <c r="N142" s="77" t="str">
        <f t="shared" si="45"/>
        <v/>
      </c>
      <c r="O142" s="77" t="str">
        <f t="shared" si="45"/>
        <v/>
      </c>
      <c r="P142" s="77" t="str">
        <f t="shared" si="45"/>
        <v/>
      </c>
    </row>
    <row r="143" spans="3:17" ht="29.25" customHeight="1" x14ac:dyDescent="0.7">
      <c r="C143" s="9"/>
      <c r="D143" s="7">
        <f>COUNTA($D$127:D142)+1</f>
        <v>13</v>
      </c>
      <c r="E143" s="42" t="s">
        <v>90</v>
      </c>
      <c r="F143" s="43"/>
      <c r="G143" s="105" t="str">
        <f>IFERROR(+G135/G138,"")</f>
        <v/>
      </c>
      <c r="H143" s="106" t="str">
        <f>IFERROR(+H135/H138,"")</f>
        <v/>
      </c>
      <c r="I143" s="106" t="str">
        <f t="shared" ref="I143:P143" si="46">IFERROR(+I135/I138,"")</f>
        <v/>
      </c>
      <c r="J143" s="106" t="str">
        <f t="shared" si="46"/>
        <v/>
      </c>
      <c r="K143" s="106" t="str">
        <f t="shared" si="46"/>
        <v/>
      </c>
      <c r="L143" s="106" t="str">
        <f t="shared" si="46"/>
        <v/>
      </c>
      <c r="M143" s="106" t="str">
        <f t="shared" si="46"/>
        <v/>
      </c>
      <c r="N143" s="106" t="str">
        <f t="shared" si="46"/>
        <v/>
      </c>
      <c r="O143" s="106" t="str">
        <f t="shared" si="46"/>
        <v/>
      </c>
      <c r="P143" s="106" t="str">
        <f t="shared" si="46"/>
        <v/>
      </c>
    </row>
    <row r="144" spans="3:17" ht="29.25" customHeight="1" x14ac:dyDescent="0.7">
      <c r="D144" s="7">
        <f>COUNTA($D$127:D143)+1</f>
        <v>14</v>
      </c>
      <c r="E144" s="42" t="s">
        <v>91</v>
      </c>
      <c r="F144" s="43" t="s">
        <v>87</v>
      </c>
      <c r="G144" s="26"/>
      <c r="H144" s="77" t="str">
        <f>IFERROR((H143-G143)/G143,"")</f>
        <v/>
      </c>
      <c r="I144" s="78" t="str">
        <f>IFERROR((I143-H143)/H143,"")</f>
        <v/>
      </c>
      <c r="J144" s="77" t="str">
        <f t="shared" ref="J144:P144" si="47">IFERROR((J143-I143)/I143,"")</f>
        <v/>
      </c>
      <c r="K144" s="77" t="str">
        <f t="shared" si="47"/>
        <v/>
      </c>
      <c r="L144" s="77" t="str">
        <f t="shared" si="47"/>
        <v/>
      </c>
      <c r="M144" s="77" t="str">
        <f t="shared" si="47"/>
        <v/>
      </c>
      <c r="N144" s="77" t="str">
        <f t="shared" si="47"/>
        <v/>
      </c>
      <c r="O144" s="77" t="str">
        <f t="shared" si="47"/>
        <v/>
      </c>
      <c r="P144" s="77" t="str">
        <f t="shared" si="47"/>
        <v/>
      </c>
    </row>
    <row r="145" spans="2:17" x14ac:dyDescent="0.7">
      <c r="E145" s="71"/>
    </row>
    <row r="146" spans="2:17" ht="18" thickBot="1" x14ac:dyDescent="0.75">
      <c r="B146" s="104"/>
      <c r="C146" s="75" t="s">
        <v>141</v>
      </c>
      <c r="D146" s="4"/>
      <c r="E146" s="6"/>
      <c r="F146" s="6"/>
    </row>
    <row r="147" spans="2:17" ht="29.25" customHeight="1" thickBot="1" x14ac:dyDescent="0.75">
      <c r="D147" s="181">
        <f>COUNTA($D$146:D146)+1</f>
        <v>1</v>
      </c>
      <c r="E147" s="182" t="s">
        <v>127</v>
      </c>
      <c r="F147" s="183"/>
      <c r="G147" s="184" t="str">
        <f>IF($I$86="","",$I$86)</f>
        <v/>
      </c>
      <c r="M147" s="168" t="s">
        <v>128</v>
      </c>
      <c r="N147" s="79" t="s">
        <v>129</v>
      </c>
      <c r="O147" s="79" t="s">
        <v>130</v>
      </c>
      <c r="P147" s="79" t="str">
        <f>"基準："&amp;$G147</f>
        <v>基準：</v>
      </c>
    </row>
    <row r="148" spans="2:17" ht="29.25" customHeight="1" x14ac:dyDescent="0.7">
      <c r="D148" s="81">
        <f>COUNTA($D$146:D147)+1</f>
        <v>2</v>
      </c>
      <c r="E148" s="83" t="s">
        <v>131</v>
      </c>
      <c r="F148" s="87" t="s">
        <v>108</v>
      </c>
      <c r="G148" s="203"/>
      <c r="M148" s="167" t="s">
        <v>132</v>
      </c>
      <c r="N148" s="167" t="str">
        <f>IF($G$34="就業時間換算","－",IFERROR(((HLOOKUP(DATE(YEAR($E$13)+3,MONTH($E$9),DAY($E$9)),$G152:$P163,7,FALSE))/(HLOOKUP(DATE(YEAR($E$13),MONTH($E$9),DAY($E$9)),$G152:$P163,7,FALSE)))^(1/3)-1,""))</f>
        <v/>
      </c>
      <c r="O148" s="185" t="str">
        <f>IF($G$34="人数換算","－",IFERROR(((HLOOKUP(DATE(YEAR($E$13)+3,MONTH($E$9),DAY($E$9)),$G152:$P163,8,FALSE))/(HLOOKUP(DATE(YEAR($E$13),MONTH($E$9),DAY($E$9)),$G152:$P163,8,FALSE)))^(1/3)-1,""))</f>
        <v/>
      </c>
      <c r="P148" s="210" t="str">
        <f>IFERROR(VLOOKUP($G147,【参考】最低賃金の5年間の年平均の年平均上昇率!$B$4:$C$50,2,FALSE),"")</f>
        <v/>
      </c>
      <c r="Q148" s="170" t="str">
        <f>IF($G$34="人数換算",$N148,IF($G$34="就業時間換算",$O148,""))</f>
        <v/>
      </c>
    </row>
    <row r="149" spans="2:17" ht="29.25" customHeight="1" x14ac:dyDescent="0.7">
      <c r="D149" s="81">
        <f>COUNTA($D$146:D148)+1</f>
        <v>3</v>
      </c>
      <c r="E149" s="83" t="s">
        <v>133</v>
      </c>
      <c r="F149" s="52" t="s">
        <v>108</v>
      </c>
      <c r="G149" s="204"/>
      <c r="M149" s="167" t="s">
        <v>134</v>
      </c>
      <c r="N149" s="167" t="str">
        <f>IFERROR(((HLOOKUP(DATE(YEAR($E$13)+3,MONTH($E$9),DAY($E$9)),$G152:$P163,11,FALSE))/(HLOOKUP(DATE(YEAR($E$13),MONTH($E$9),DAY($E$9)),$G152:$P163,11,FALSE)))^(1/3)-1,"")</f>
        <v/>
      </c>
      <c r="O149" s="186" t="s">
        <v>135</v>
      </c>
      <c r="P149" s="211"/>
    </row>
    <row r="150" spans="2:17" x14ac:dyDescent="0.7">
      <c r="D150" s="1"/>
      <c r="E150" s="98" t="s">
        <v>114</v>
      </c>
      <c r="G150" s="1" t="s">
        <v>136</v>
      </c>
    </row>
    <row r="151" spans="2:17" x14ac:dyDescent="0.7">
      <c r="D151" s="1"/>
      <c r="G151" s="97" t="s">
        <v>54</v>
      </c>
      <c r="H151" s="97" t="s">
        <v>55</v>
      </c>
      <c r="I151" s="97" t="s">
        <v>56</v>
      </c>
      <c r="J151" s="64" t="s">
        <v>57</v>
      </c>
      <c r="K151" s="64"/>
      <c r="L151" s="64"/>
      <c r="M151" s="64"/>
      <c r="N151" s="64"/>
      <c r="O151" s="64"/>
      <c r="P151" s="64"/>
    </row>
    <row r="152" spans="2:17" x14ac:dyDescent="0.7">
      <c r="D152" s="23"/>
      <c r="E152" s="23"/>
      <c r="F152" s="86"/>
      <c r="G152" s="95" t="str">
        <f>IF($I152="","",EDATE(H152,-12))</f>
        <v/>
      </c>
      <c r="H152" s="95" t="str">
        <f>IF($I152="","",EDATE(I152,-12))</f>
        <v/>
      </c>
      <c r="I152" s="95" t="str">
        <f>IF($I$12="","",$I$12)</f>
        <v/>
      </c>
      <c r="J152" s="96" t="str">
        <f>IF($I152="","",EDATE(I152,12))</f>
        <v/>
      </c>
      <c r="K152" s="96" t="str">
        <f t="shared" ref="K152:P152" si="48">IF($I152="","",EDATE(J152,12))</f>
        <v/>
      </c>
      <c r="L152" s="96" t="str">
        <f t="shared" si="48"/>
        <v/>
      </c>
      <c r="M152" s="96" t="str">
        <f t="shared" si="48"/>
        <v/>
      </c>
      <c r="N152" s="96" t="str">
        <f t="shared" si="48"/>
        <v/>
      </c>
      <c r="O152" s="96" t="str">
        <f t="shared" si="48"/>
        <v/>
      </c>
      <c r="P152" s="96" t="str">
        <f t="shared" si="48"/>
        <v/>
      </c>
    </row>
    <row r="153" spans="2:17" ht="29.25" customHeight="1" x14ac:dyDescent="0.7">
      <c r="D153" s="81">
        <f>COUNTA($D$146:D152)+1</f>
        <v>4</v>
      </c>
      <c r="E153" s="47" t="s">
        <v>74</v>
      </c>
      <c r="F153" s="85"/>
      <c r="G153" s="205"/>
      <c r="H153" s="142"/>
      <c r="I153" s="196"/>
      <c r="J153" s="142"/>
      <c r="K153" s="142"/>
      <c r="L153" s="142"/>
      <c r="M153" s="142"/>
      <c r="N153" s="142"/>
      <c r="O153" s="142"/>
      <c r="P153" s="142"/>
    </row>
    <row r="154" spans="2:17" ht="29.25" customHeight="1" x14ac:dyDescent="0.7">
      <c r="C154" s="9"/>
      <c r="D154" s="81">
        <f>COUNTA($D$146:D153)+1</f>
        <v>5</v>
      </c>
      <c r="E154" s="47" t="s">
        <v>75</v>
      </c>
      <c r="F154" s="85"/>
      <c r="G154" s="205"/>
      <c r="H154" s="142"/>
      <c r="I154" s="196"/>
      <c r="J154" s="142"/>
      <c r="K154" s="142"/>
      <c r="L154" s="142"/>
      <c r="M154" s="142"/>
      <c r="N154" s="142"/>
      <c r="O154" s="142"/>
      <c r="P154" s="142"/>
    </row>
    <row r="155" spans="2:17" ht="29.25" customHeight="1" x14ac:dyDescent="0.7">
      <c r="C155" s="9"/>
      <c r="D155" s="5">
        <f>COUNTA($D$146:D154)+1</f>
        <v>6</v>
      </c>
      <c r="E155" s="40" t="s">
        <v>80</v>
      </c>
      <c r="F155" s="39" t="s">
        <v>81</v>
      </c>
      <c r="G155" s="195"/>
      <c r="H155" s="142"/>
      <c r="I155" s="196"/>
      <c r="J155" s="142"/>
      <c r="K155" s="142"/>
      <c r="L155" s="142"/>
      <c r="M155" s="142"/>
      <c r="N155" s="142"/>
      <c r="O155" s="142"/>
      <c r="P155" s="142"/>
    </row>
    <row r="156" spans="2:17" ht="29.25" customHeight="1" x14ac:dyDescent="0.7">
      <c r="C156" s="9"/>
      <c r="D156" s="5">
        <f>COUNTA($D$146:D155)+1</f>
        <v>7</v>
      </c>
      <c r="E156" s="40" t="s">
        <v>82</v>
      </c>
      <c r="F156" s="41" t="s">
        <v>81</v>
      </c>
      <c r="G156" s="195"/>
      <c r="H156" s="142"/>
      <c r="I156" s="196"/>
      <c r="J156" s="142"/>
      <c r="K156" s="142"/>
      <c r="L156" s="142"/>
      <c r="M156" s="142"/>
      <c r="N156" s="142"/>
      <c r="O156" s="142"/>
      <c r="P156" s="142"/>
    </row>
    <row r="157" spans="2:17" ht="29.25" customHeight="1" x14ac:dyDescent="0.7">
      <c r="C157" s="9"/>
      <c r="D157" s="81">
        <f>COUNTA($D$146:D156)+1</f>
        <v>8</v>
      </c>
      <c r="E157" s="47" t="s">
        <v>83</v>
      </c>
      <c r="F157" s="85" t="s">
        <v>139</v>
      </c>
      <c r="G157" s="205"/>
      <c r="H157" s="142"/>
      <c r="I157" s="196"/>
      <c r="J157" s="142"/>
      <c r="K157" s="142"/>
      <c r="L157" s="142"/>
      <c r="M157" s="142"/>
      <c r="N157" s="142"/>
      <c r="O157" s="142"/>
      <c r="P157" s="142"/>
    </row>
    <row r="158" spans="2:17" ht="29.25" customHeight="1" x14ac:dyDescent="0.7">
      <c r="C158" s="9"/>
      <c r="D158" s="7">
        <f>COUNTA($D$146:D157)+1</f>
        <v>9</v>
      </c>
      <c r="E158" s="42" t="s">
        <v>84</v>
      </c>
      <c r="F158" s="43"/>
      <c r="G158" s="24" t="str">
        <f>IF($G$34="就業時間換算","",IFERROR(+G153/G155,""))</f>
        <v/>
      </c>
      <c r="H158" s="25" t="str">
        <f t="shared" ref="H158:P158" si="49">IF($G$34="就業時間換算","",IFERROR(+H153/H155,""))</f>
        <v/>
      </c>
      <c r="I158" s="36" t="str">
        <f t="shared" si="49"/>
        <v/>
      </c>
      <c r="J158" s="25" t="str">
        <f t="shared" si="49"/>
        <v/>
      </c>
      <c r="K158" s="25" t="str">
        <f t="shared" si="49"/>
        <v/>
      </c>
      <c r="L158" s="25" t="str">
        <f t="shared" si="49"/>
        <v/>
      </c>
      <c r="M158" s="25" t="str">
        <f t="shared" si="49"/>
        <v/>
      </c>
      <c r="N158" s="25" t="str">
        <f t="shared" si="49"/>
        <v/>
      </c>
      <c r="O158" s="25" t="str">
        <f t="shared" si="49"/>
        <v/>
      </c>
      <c r="P158" s="25" t="str">
        <f t="shared" si="49"/>
        <v/>
      </c>
    </row>
    <row r="159" spans="2:17" ht="29.25" customHeight="1" x14ac:dyDescent="0.7">
      <c r="C159" s="9"/>
      <c r="D159" s="7">
        <f>COUNTA($D$146:D158)+1</f>
        <v>10</v>
      </c>
      <c r="E159" s="42" t="s">
        <v>85</v>
      </c>
      <c r="F159" s="44"/>
      <c r="G159" s="24" t="str">
        <f>IF($G$34="人数換算","",IFERROR(+G153/G156,""))</f>
        <v/>
      </c>
      <c r="H159" s="25" t="str">
        <f t="shared" ref="H159:P159" si="50">IF($G$34="人数換算","",IFERROR(+H153/H156,""))</f>
        <v/>
      </c>
      <c r="I159" s="36" t="str">
        <f t="shared" si="50"/>
        <v/>
      </c>
      <c r="J159" s="25" t="str">
        <f t="shared" si="50"/>
        <v/>
      </c>
      <c r="K159" s="25" t="str">
        <f t="shared" si="50"/>
        <v/>
      </c>
      <c r="L159" s="25" t="str">
        <f t="shared" si="50"/>
        <v/>
      </c>
      <c r="M159" s="25" t="str">
        <f t="shared" si="50"/>
        <v/>
      </c>
      <c r="N159" s="25" t="str">
        <f t="shared" si="50"/>
        <v/>
      </c>
      <c r="O159" s="25" t="str">
        <f t="shared" si="50"/>
        <v/>
      </c>
      <c r="P159" s="25" t="str">
        <f t="shared" si="50"/>
        <v/>
      </c>
    </row>
    <row r="160" spans="2:17" ht="29.25" customHeight="1" x14ac:dyDescent="0.7">
      <c r="C160" s="9"/>
      <c r="D160" s="7">
        <f>COUNTA($D$146:D159)+1</f>
        <v>11</v>
      </c>
      <c r="E160" s="42" t="s">
        <v>86</v>
      </c>
      <c r="F160" s="43" t="s">
        <v>87</v>
      </c>
      <c r="G160" s="26"/>
      <c r="H160" s="77" t="str">
        <f>IFERROR((H158-G158)/G158,"")</f>
        <v/>
      </c>
      <c r="I160" s="78" t="str">
        <f t="shared" ref="I160:P161" si="51">IFERROR((I158-H158)/H158,"")</f>
        <v/>
      </c>
      <c r="J160" s="77" t="str">
        <f t="shared" si="51"/>
        <v/>
      </c>
      <c r="K160" s="77" t="str">
        <f t="shared" si="51"/>
        <v/>
      </c>
      <c r="L160" s="77" t="str">
        <f t="shared" si="51"/>
        <v/>
      </c>
      <c r="M160" s="77" t="str">
        <f t="shared" si="51"/>
        <v/>
      </c>
      <c r="N160" s="77" t="str">
        <f t="shared" si="51"/>
        <v/>
      </c>
      <c r="O160" s="77" t="str">
        <f t="shared" si="51"/>
        <v/>
      </c>
      <c r="P160" s="77" t="str">
        <f t="shared" si="51"/>
        <v/>
      </c>
    </row>
    <row r="161" spans="2:17" ht="29.25" customHeight="1" x14ac:dyDescent="0.7">
      <c r="C161" s="9"/>
      <c r="D161" s="7">
        <f>COUNTA($D$146:D160)+1</f>
        <v>12</v>
      </c>
      <c r="E161" s="42" t="s">
        <v>88</v>
      </c>
      <c r="F161" s="44" t="s">
        <v>89</v>
      </c>
      <c r="G161" s="26"/>
      <c r="H161" s="77" t="str">
        <f>IFERROR((H159-G159)/G159,"")</f>
        <v/>
      </c>
      <c r="I161" s="78" t="str">
        <f t="shared" si="51"/>
        <v/>
      </c>
      <c r="J161" s="77" t="str">
        <f t="shared" si="51"/>
        <v/>
      </c>
      <c r="K161" s="77" t="str">
        <f t="shared" si="51"/>
        <v/>
      </c>
      <c r="L161" s="77" t="str">
        <f t="shared" si="51"/>
        <v/>
      </c>
      <c r="M161" s="77" t="str">
        <f t="shared" si="51"/>
        <v/>
      </c>
      <c r="N161" s="77" t="str">
        <f t="shared" si="51"/>
        <v/>
      </c>
      <c r="O161" s="77" t="str">
        <f t="shared" si="51"/>
        <v/>
      </c>
      <c r="P161" s="77" t="str">
        <f t="shared" si="51"/>
        <v/>
      </c>
    </row>
    <row r="162" spans="2:17" ht="29.25" customHeight="1" x14ac:dyDescent="0.7">
      <c r="C162" s="9"/>
      <c r="D162" s="7">
        <f>COUNTA($D$146:D161)+1</f>
        <v>13</v>
      </c>
      <c r="E162" s="42" t="s">
        <v>90</v>
      </c>
      <c r="F162" s="43"/>
      <c r="G162" s="105" t="str">
        <f>IFERROR(+G154/G157,"")</f>
        <v/>
      </c>
      <c r="H162" s="106" t="str">
        <f>IFERROR(+H154/H157,"")</f>
        <v/>
      </c>
      <c r="I162" s="106" t="str">
        <f t="shared" ref="I162:P162" si="52">IFERROR(+I154/I157,"")</f>
        <v/>
      </c>
      <c r="J162" s="106" t="str">
        <f t="shared" si="52"/>
        <v/>
      </c>
      <c r="K162" s="106" t="str">
        <f t="shared" si="52"/>
        <v/>
      </c>
      <c r="L162" s="106" t="str">
        <f t="shared" si="52"/>
        <v/>
      </c>
      <c r="M162" s="106" t="str">
        <f t="shared" si="52"/>
        <v/>
      </c>
      <c r="N162" s="106" t="str">
        <f t="shared" si="52"/>
        <v/>
      </c>
      <c r="O162" s="106" t="str">
        <f t="shared" si="52"/>
        <v/>
      </c>
      <c r="P162" s="106" t="str">
        <f t="shared" si="52"/>
        <v/>
      </c>
    </row>
    <row r="163" spans="2:17" ht="29.25" customHeight="1" x14ac:dyDescent="0.7">
      <c r="D163" s="7">
        <f>COUNTA($D$146:D162)+1</f>
        <v>14</v>
      </c>
      <c r="E163" s="42" t="s">
        <v>91</v>
      </c>
      <c r="F163" s="43" t="s">
        <v>87</v>
      </c>
      <c r="G163" s="26"/>
      <c r="H163" s="77" t="str">
        <f>IFERROR((H162-G162)/G162,"")</f>
        <v/>
      </c>
      <c r="I163" s="78" t="str">
        <f>IFERROR((I162-H162)/H162,"")</f>
        <v/>
      </c>
      <c r="J163" s="77" t="str">
        <f t="shared" ref="J163:P163" si="53">IFERROR((J162-I162)/I162,"")</f>
        <v/>
      </c>
      <c r="K163" s="77" t="str">
        <f t="shared" si="53"/>
        <v/>
      </c>
      <c r="L163" s="77" t="str">
        <f t="shared" si="53"/>
        <v/>
      </c>
      <c r="M163" s="77" t="str">
        <f t="shared" si="53"/>
        <v/>
      </c>
      <c r="N163" s="77" t="str">
        <f t="shared" si="53"/>
        <v/>
      </c>
      <c r="O163" s="77" t="str">
        <f t="shared" si="53"/>
        <v/>
      </c>
      <c r="P163" s="77" t="str">
        <f t="shared" si="53"/>
        <v/>
      </c>
    </row>
    <row r="164" spans="2:17" x14ac:dyDescent="0.7">
      <c r="E164" s="71"/>
    </row>
    <row r="165" spans="2:17" ht="18" thickBot="1" x14ac:dyDescent="0.75">
      <c r="B165" s="104"/>
      <c r="C165" s="75" t="s">
        <v>142</v>
      </c>
      <c r="D165" s="4"/>
      <c r="E165" s="6"/>
      <c r="F165" s="6"/>
    </row>
    <row r="166" spans="2:17" ht="29.25" customHeight="1" thickBot="1" x14ac:dyDescent="0.75">
      <c r="D166" s="181">
        <f>COUNTA($D$165:D165)+1</f>
        <v>1</v>
      </c>
      <c r="E166" s="182" t="s">
        <v>127</v>
      </c>
      <c r="F166" s="183"/>
      <c r="G166" s="184" t="str">
        <f>IF($J$86="","",$J$86)</f>
        <v/>
      </c>
      <c r="M166" s="168" t="s">
        <v>128</v>
      </c>
      <c r="N166" s="79" t="s">
        <v>129</v>
      </c>
      <c r="O166" s="79" t="s">
        <v>130</v>
      </c>
      <c r="P166" s="79" t="str">
        <f>"基準："&amp;$G166</f>
        <v>基準：</v>
      </c>
    </row>
    <row r="167" spans="2:17" ht="29.25" customHeight="1" x14ac:dyDescent="0.7">
      <c r="D167" s="81">
        <f>COUNTA($D$165:D166)+1</f>
        <v>2</v>
      </c>
      <c r="E167" s="83" t="s">
        <v>131</v>
      </c>
      <c r="F167" s="87" t="s">
        <v>108</v>
      </c>
      <c r="G167" s="203"/>
      <c r="M167" s="167" t="s">
        <v>132</v>
      </c>
      <c r="N167" s="167" t="str">
        <f>IF($G$34="就業時間換算","－",IFERROR(((HLOOKUP(DATE(YEAR($E$13)+3,MONTH($E$9),DAY($E$9)),$G171:$P182,7,FALSE))/(HLOOKUP(DATE(YEAR($E$13),MONTH($E$9),DAY($E$9)),$G171:$P182,7,FALSE)))^(1/3)-1,""))</f>
        <v/>
      </c>
      <c r="O167" s="185" t="str">
        <f>IF($G$34="人数換算","－",IFERROR(((HLOOKUP(DATE(YEAR($E$13)+3,MONTH($E$9),DAY($E$9)),$G171:$P182,8,FALSE))/(HLOOKUP(DATE(YEAR($E$13),MONTH($E$9),DAY($E$9)),$G171:$P182,8,FALSE)))^(1/3)-1,""))</f>
        <v/>
      </c>
      <c r="P167" s="210" t="str">
        <f>IFERROR(VLOOKUP($G166,【参考】最低賃金の5年間の年平均の年平均上昇率!$B$4:$C$50,2,FALSE),"")</f>
        <v/>
      </c>
      <c r="Q167" s="170" t="str">
        <f>IF($G$34="人数換算",$N167,IF($G$34="就業時間換算",$O167,""))</f>
        <v/>
      </c>
    </row>
    <row r="168" spans="2:17" ht="29.25" customHeight="1" x14ac:dyDescent="0.7">
      <c r="D168" s="81">
        <f>COUNTA($D$165:D167)+1</f>
        <v>3</v>
      </c>
      <c r="E168" s="83" t="s">
        <v>133</v>
      </c>
      <c r="F168" s="52" t="s">
        <v>108</v>
      </c>
      <c r="G168" s="204"/>
      <c r="M168" s="167" t="s">
        <v>134</v>
      </c>
      <c r="N168" s="167" t="str">
        <f>IFERROR(((HLOOKUP(DATE(YEAR($E$13)+3,MONTH($E$9),DAY($E$9)),$G171:$P182,11,FALSE))/(HLOOKUP(DATE(YEAR($E$13),MONTH($E$9),DAY($E$9)),$G171:$P182,11,FALSE)))^(1/3)-1,"")</f>
        <v/>
      </c>
      <c r="O168" s="186" t="s">
        <v>135</v>
      </c>
      <c r="P168" s="211"/>
    </row>
    <row r="169" spans="2:17" x14ac:dyDescent="0.7">
      <c r="D169" s="1"/>
      <c r="E169" s="98" t="s">
        <v>114</v>
      </c>
      <c r="G169" s="1" t="s">
        <v>136</v>
      </c>
    </row>
    <row r="170" spans="2:17" x14ac:dyDescent="0.7">
      <c r="D170" s="1"/>
      <c r="G170" s="97" t="s">
        <v>54</v>
      </c>
      <c r="H170" s="97" t="s">
        <v>55</v>
      </c>
      <c r="I170" s="97" t="s">
        <v>56</v>
      </c>
      <c r="J170" s="64" t="s">
        <v>57</v>
      </c>
      <c r="K170" s="64"/>
      <c r="L170" s="64"/>
      <c r="M170" s="64"/>
      <c r="N170" s="64"/>
      <c r="O170" s="64"/>
      <c r="P170" s="64"/>
    </row>
    <row r="171" spans="2:17" x14ac:dyDescent="0.7">
      <c r="D171" s="23"/>
      <c r="E171" s="23"/>
      <c r="F171" s="86"/>
      <c r="G171" s="95" t="str">
        <f>IF($I171="","",EDATE(H171,-12))</f>
        <v/>
      </c>
      <c r="H171" s="95" t="str">
        <f>IF($I171="","",EDATE(I171,-12))</f>
        <v/>
      </c>
      <c r="I171" s="95" t="str">
        <f>IF($I$12="","",$I$12)</f>
        <v/>
      </c>
      <c r="J171" s="96" t="str">
        <f>IF($I171="","",EDATE(I171,12))</f>
        <v/>
      </c>
      <c r="K171" s="96" t="str">
        <f t="shared" ref="K171:P171" si="54">IF($I171="","",EDATE(J171,12))</f>
        <v/>
      </c>
      <c r="L171" s="96" t="str">
        <f t="shared" si="54"/>
        <v/>
      </c>
      <c r="M171" s="96" t="str">
        <f t="shared" si="54"/>
        <v/>
      </c>
      <c r="N171" s="96" t="str">
        <f t="shared" si="54"/>
        <v/>
      </c>
      <c r="O171" s="96" t="str">
        <f t="shared" si="54"/>
        <v/>
      </c>
      <c r="P171" s="96" t="str">
        <f t="shared" si="54"/>
        <v/>
      </c>
    </row>
    <row r="172" spans="2:17" ht="29.25" customHeight="1" x14ac:dyDescent="0.7">
      <c r="D172" s="81">
        <f>COUNTA($D$165:D171)+1</f>
        <v>4</v>
      </c>
      <c r="E172" s="47" t="s">
        <v>74</v>
      </c>
      <c r="F172" s="85"/>
      <c r="G172" s="205"/>
      <c r="H172" s="142"/>
      <c r="I172" s="196"/>
      <c r="J172" s="142"/>
      <c r="K172" s="142"/>
      <c r="L172" s="142"/>
      <c r="M172" s="142"/>
      <c r="N172" s="142"/>
      <c r="O172" s="142"/>
      <c r="P172" s="142"/>
    </row>
    <row r="173" spans="2:17" ht="29.25" customHeight="1" x14ac:dyDescent="0.7">
      <c r="C173" s="9"/>
      <c r="D173" s="81">
        <f>COUNTA($D$165:D172)+1</f>
        <v>5</v>
      </c>
      <c r="E173" s="47" t="s">
        <v>75</v>
      </c>
      <c r="F173" s="85"/>
      <c r="G173" s="205"/>
      <c r="H173" s="142"/>
      <c r="I173" s="196"/>
      <c r="J173" s="142"/>
      <c r="K173" s="142"/>
      <c r="L173" s="142"/>
      <c r="M173" s="142"/>
      <c r="N173" s="142"/>
      <c r="O173" s="142"/>
      <c r="P173" s="142"/>
    </row>
    <row r="174" spans="2:17" ht="29.25" customHeight="1" x14ac:dyDescent="0.7">
      <c r="C174" s="9"/>
      <c r="D174" s="5">
        <f>COUNTA($D$165:D173)+1</f>
        <v>6</v>
      </c>
      <c r="E174" s="40" t="s">
        <v>80</v>
      </c>
      <c r="F174" s="39" t="s">
        <v>81</v>
      </c>
      <c r="G174" s="195"/>
      <c r="H174" s="142"/>
      <c r="I174" s="196"/>
      <c r="J174" s="142"/>
      <c r="K174" s="142"/>
      <c r="L174" s="142"/>
      <c r="M174" s="142"/>
      <c r="N174" s="142"/>
      <c r="O174" s="142"/>
      <c r="P174" s="142"/>
    </row>
    <row r="175" spans="2:17" ht="29.25" customHeight="1" x14ac:dyDescent="0.7">
      <c r="C175" s="9"/>
      <c r="D175" s="5">
        <f>COUNTA($D$165:D174)+1</f>
        <v>7</v>
      </c>
      <c r="E175" s="40" t="s">
        <v>82</v>
      </c>
      <c r="F175" s="41" t="s">
        <v>81</v>
      </c>
      <c r="G175" s="195"/>
      <c r="H175" s="142"/>
      <c r="I175" s="196"/>
      <c r="J175" s="142"/>
      <c r="K175" s="142"/>
      <c r="L175" s="142"/>
      <c r="M175" s="142"/>
      <c r="N175" s="142"/>
      <c r="O175" s="142"/>
      <c r="P175" s="142"/>
    </row>
    <row r="176" spans="2:17" ht="29.25" customHeight="1" x14ac:dyDescent="0.7">
      <c r="C176" s="9"/>
      <c r="D176" s="81">
        <f>COUNTA($D$165:D175)+1</f>
        <v>8</v>
      </c>
      <c r="E176" s="47" t="s">
        <v>83</v>
      </c>
      <c r="F176" s="85" t="s">
        <v>139</v>
      </c>
      <c r="G176" s="205"/>
      <c r="H176" s="142"/>
      <c r="I176" s="196"/>
      <c r="J176" s="142"/>
      <c r="K176" s="142"/>
      <c r="L176" s="142"/>
      <c r="M176" s="142"/>
      <c r="N176" s="142"/>
      <c r="O176" s="142"/>
      <c r="P176" s="142"/>
    </row>
    <row r="177" spans="2:17" ht="29.25" customHeight="1" x14ac:dyDescent="0.7">
      <c r="C177" s="9"/>
      <c r="D177" s="7">
        <f>COUNTA($D$165:D176)+1</f>
        <v>9</v>
      </c>
      <c r="E177" s="42" t="s">
        <v>84</v>
      </c>
      <c r="F177" s="43"/>
      <c r="G177" s="24" t="str">
        <f>IF($G$34="就業時間換算","",IFERROR(+G172/G174,""))</f>
        <v/>
      </c>
      <c r="H177" s="25" t="str">
        <f t="shared" ref="H177:P177" si="55">IF($G$34="就業時間換算","",IFERROR(+H172/H174,""))</f>
        <v/>
      </c>
      <c r="I177" s="36" t="str">
        <f t="shared" si="55"/>
        <v/>
      </c>
      <c r="J177" s="25" t="str">
        <f t="shared" si="55"/>
        <v/>
      </c>
      <c r="K177" s="25" t="str">
        <f t="shared" si="55"/>
        <v/>
      </c>
      <c r="L177" s="25" t="str">
        <f t="shared" si="55"/>
        <v/>
      </c>
      <c r="M177" s="25" t="str">
        <f t="shared" si="55"/>
        <v/>
      </c>
      <c r="N177" s="25" t="str">
        <f t="shared" si="55"/>
        <v/>
      </c>
      <c r="O177" s="25" t="str">
        <f t="shared" si="55"/>
        <v/>
      </c>
      <c r="P177" s="25" t="str">
        <f t="shared" si="55"/>
        <v/>
      </c>
    </row>
    <row r="178" spans="2:17" ht="29.25" customHeight="1" x14ac:dyDescent="0.7">
      <c r="C178" s="9"/>
      <c r="D178" s="7">
        <f>COUNTA($D$165:D177)+1</f>
        <v>10</v>
      </c>
      <c r="E178" s="42" t="s">
        <v>85</v>
      </c>
      <c r="F178" s="44"/>
      <c r="G178" s="24" t="str">
        <f>IF($G$34="人数換算","",IFERROR(+G172/G175,""))</f>
        <v/>
      </c>
      <c r="H178" s="25" t="str">
        <f t="shared" ref="H178:P178" si="56">IF($G$34="人数換算","",IFERROR(+H172/H175,""))</f>
        <v/>
      </c>
      <c r="I178" s="36" t="str">
        <f t="shared" si="56"/>
        <v/>
      </c>
      <c r="J178" s="25" t="str">
        <f t="shared" si="56"/>
        <v/>
      </c>
      <c r="K178" s="25" t="str">
        <f t="shared" si="56"/>
        <v/>
      </c>
      <c r="L178" s="25" t="str">
        <f t="shared" si="56"/>
        <v/>
      </c>
      <c r="M178" s="25" t="str">
        <f t="shared" si="56"/>
        <v/>
      </c>
      <c r="N178" s="25" t="str">
        <f t="shared" si="56"/>
        <v/>
      </c>
      <c r="O178" s="25" t="str">
        <f t="shared" si="56"/>
        <v/>
      </c>
      <c r="P178" s="25" t="str">
        <f t="shared" si="56"/>
        <v/>
      </c>
    </row>
    <row r="179" spans="2:17" ht="29.25" customHeight="1" x14ac:dyDescent="0.7">
      <c r="C179" s="9"/>
      <c r="D179" s="7">
        <f>COUNTA($D$165:D178)+1</f>
        <v>11</v>
      </c>
      <c r="E179" s="42" t="s">
        <v>86</v>
      </c>
      <c r="F179" s="43" t="s">
        <v>87</v>
      </c>
      <c r="G179" s="26"/>
      <c r="H179" s="77" t="str">
        <f>IFERROR((H177-G177)/G177,"")</f>
        <v/>
      </c>
      <c r="I179" s="78" t="str">
        <f t="shared" ref="I179:P180" si="57">IFERROR((I177-H177)/H177,"")</f>
        <v/>
      </c>
      <c r="J179" s="77" t="str">
        <f t="shared" si="57"/>
        <v/>
      </c>
      <c r="K179" s="77" t="str">
        <f t="shared" si="57"/>
        <v/>
      </c>
      <c r="L179" s="77" t="str">
        <f t="shared" si="57"/>
        <v/>
      </c>
      <c r="M179" s="77" t="str">
        <f t="shared" si="57"/>
        <v/>
      </c>
      <c r="N179" s="77" t="str">
        <f t="shared" si="57"/>
        <v/>
      </c>
      <c r="O179" s="77" t="str">
        <f t="shared" si="57"/>
        <v/>
      </c>
      <c r="P179" s="77" t="str">
        <f t="shared" si="57"/>
        <v/>
      </c>
    </row>
    <row r="180" spans="2:17" ht="29.25" customHeight="1" x14ac:dyDescent="0.7">
      <c r="C180" s="9"/>
      <c r="D180" s="7">
        <f>COUNTA($D$165:D179)+1</f>
        <v>12</v>
      </c>
      <c r="E180" s="42" t="s">
        <v>88</v>
      </c>
      <c r="F180" s="44" t="s">
        <v>89</v>
      </c>
      <c r="G180" s="26"/>
      <c r="H180" s="77" t="str">
        <f>IFERROR((H178-G178)/G178,"")</f>
        <v/>
      </c>
      <c r="I180" s="78" t="str">
        <f t="shared" si="57"/>
        <v/>
      </c>
      <c r="J180" s="77" t="str">
        <f t="shared" si="57"/>
        <v/>
      </c>
      <c r="K180" s="77" t="str">
        <f t="shared" si="57"/>
        <v/>
      </c>
      <c r="L180" s="77" t="str">
        <f t="shared" si="57"/>
        <v/>
      </c>
      <c r="M180" s="77" t="str">
        <f t="shared" si="57"/>
        <v/>
      </c>
      <c r="N180" s="77" t="str">
        <f t="shared" si="57"/>
        <v/>
      </c>
      <c r="O180" s="77" t="str">
        <f t="shared" si="57"/>
        <v/>
      </c>
      <c r="P180" s="77" t="str">
        <f t="shared" si="57"/>
        <v/>
      </c>
    </row>
    <row r="181" spans="2:17" ht="29.25" customHeight="1" x14ac:dyDescent="0.7">
      <c r="C181" s="9"/>
      <c r="D181" s="7">
        <f>COUNTA($D$165:D180)+1</f>
        <v>13</v>
      </c>
      <c r="E181" s="42" t="s">
        <v>90</v>
      </c>
      <c r="F181" s="43"/>
      <c r="G181" s="105" t="str">
        <f>IFERROR(+G173/G176,"")</f>
        <v/>
      </c>
      <c r="H181" s="106" t="str">
        <f>IFERROR(+H173/H176,"")</f>
        <v/>
      </c>
      <c r="I181" s="106" t="str">
        <f t="shared" ref="I181:P181" si="58">IFERROR(+I173/I176,"")</f>
        <v/>
      </c>
      <c r="J181" s="106" t="str">
        <f t="shared" si="58"/>
        <v/>
      </c>
      <c r="K181" s="106" t="str">
        <f t="shared" si="58"/>
        <v/>
      </c>
      <c r="L181" s="106" t="str">
        <f t="shared" si="58"/>
        <v/>
      </c>
      <c r="M181" s="106" t="str">
        <f t="shared" si="58"/>
        <v/>
      </c>
      <c r="N181" s="106" t="str">
        <f t="shared" si="58"/>
        <v/>
      </c>
      <c r="O181" s="106" t="str">
        <f t="shared" si="58"/>
        <v/>
      </c>
      <c r="P181" s="106" t="str">
        <f t="shared" si="58"/>
        <v/>
      </c>
    </row>
    <row r="182" spans="2:17" ht="29.25" customHeight="1" x14ac:dyDescent="0.7">
      <c r="D182" s="7">
        <f>COUNTA($D$165:D181)+1</f>
        <v>14</v>
      </c>
      <c r="E182" s="42" t="s">
        <v>91</v>
      </c>
      <c r="F182" s="43" t="s">
        <v>87</v>
      </c>
      <c r="G182" s="26"/>
      <c r="H182" s="77" t="str">
        <f>IFERROR((H181-G181)/G181,"")</f>
        <v/>
      </c>
      <c r="I182" s="78" t="str">
        <f>IFERROR((I181-H181)/H181,"")</f>
        <v/>
      </c>
      <c r="J182" s="77" t="str">
        <f t="shared" ref="J182:P182" si="59">IFERROR((J181-I181)/I181,"")</f>
        <v/>
      </c>
      <c r="K182" s="77" t="str">
        <f t="shared" si="59"/>
        <v/>
      </c>
      <c r="L182" s="77" t="str">
        <f t="shared" si="59"/>
        <v/>
      </c>
      <c r="M182" s="77" t="str">
        <f t="shared" si="59"/>
        <v/>
      </c>
      <c r="N182" s="77" t="str">
        <f t="shared" si="59"/>
        <v/>
      </c>
      <c r="O182" s="77" t="str">
        <f t="shared" si="59"/>
        <v/>
      </c>
      <c r="P182" s="77" t="str">
        <f t="shared" si="59"/>
        <v/>
      </c>
    </row>
    <row r="183" spans="2:17" x14ac:dyDescent="0.7">
      <c r="E183" s="71"/>
    </row>
    <row r="184" spans="2:17" ht="18" thickBot="1" x14ac:dyDescent="0.75">
      <c r="B184" s="104"/>
      <c r="C184" s="75" t="s">
        <v>143</v>
      </c>
      <c r="D184" s="4"/>
      <c r="E184" s="6"/>
      <c r="F184" s="6"/>
      <c r="L184" s="80"/>
    </row>
    <row r="185" spans="2:17" ht="29.25" customHeight="1" thickBot="1" x14ac:dyDescent="0.75">
      <c r="D185" s="181">
        <f>COUNTA($D$184:D184)+1</f>
        <v>1</v>
      </c>
      <c r="E185" s="182" t="s">
        <v>127</v>
      </c>
      <c r="F185" s="183"/>
      <c r="G185" s="184" t="str">
        <f>IF($K$86="","",$K$86)</f>
        <v/>
      </c>
      <c r="M185" s="168" t="s">
        <v>128</v>
      </c>
      <c r="N185" s="79" t="s">
        <v>129</v>
      </c>
      <c r="O185" s="79" t="s">
        <v>130</v>
      </c>
      <c r="P185" s="79" t="str">
        <f>"基準："&amp;$G185</f>
        <v>基準：</v>
      </c>
    </row>
    <row r="186" spans="2:17" ht="29.25" customHeight="1" x14ac:dyDescent="0.7">
      <c r="D186" s="81">
        <f>COUNTA($D$184:D185)+1</f>
        <v>2</v>
      </c>
      <c r="E186" s="83" t="s">
        <v>144</v>
      </c>
      <c r="F186" s="87" t="s">
        <v>108</v>
      </c>
      <c r="G186" s="203"/>
      <c r="M186" s="167" t="s">
        <v>132</v>
      </c>
      <c r="N186" s="167" t="str">
        <f>IF($G$34="就業時間換算","－",IFERROR(((HLOOKUP(DATE(YEAR($E$13)+3,MONTH($E$9),DAY($E$9)),$G190:$P201,7,FALSE))/(HLOOKUP(DATE(YEAR($E$13),MONTH($E$9),DAY($E$9)),$G190:$P201,7,FALSE)))^(1/3)-1,""))</f>
        <v/>
      </c>
      <c r="O186" s="185" t="str">
        <f>IF($G$34="人数換算","－",IFERROR(((HLOOKUP(DATE(YEAR($E$13)+3,MONTH($E$9),DAY($E$9)),$G190:$P201,8,FALSE))/(HLOOKUP(DATE(YEAR($E$13),MONTH($E$9),DAY($E$9)),$G190:$P201,8,FALSE)))^(1/3)-1,""))</f>
        <v/>
      </c>
      <c r="P186" s="210" t="str">
        <f>IFERROR(VLOOKUP($G185,【参考】最低賃金の5年間の年平均の年平均上昇率!$B$4:$C$50,2,FALSE),"")</f>
        <v/>
      </c>
      <c r="Q186" s="170" t="str">
        <f>IF($G$34="人数換算",$N186,IF($G$34="就業時間換算",$O186,""))</f>
        <v/>
      </c>
    </row>
    <row r="187" spans="2:17" ht="29.25" customHeight="1" x14ac:dyDescent="0.7">
      <c r="D187" s="81">
        <f>COUNTA($D$184:D186)+1</f>
        <v>3</v>
      </c>
      <c r="E187" s="83" t="s">
        <v>133</v>
      </c>
      <c r="F187" s="52" t="s">
        <v>108</v>
      </c>
      <c r="G187" s="204"/>
      <c r="M187" s="167" t="s">
        <v>134</v>
      </c>
      <c r="N187" s="167" t="str">
        <f>IFERROR(((HLOOKUP(DATE(YEAR($E$13)+3,MONTH($E$9),DAY($E$9)),$G190:$P201,11,FALSE))/(HLOOKUP(DATE(YEAR($E$13),MONTH($E$9),DAY($E$9)),$G190:$P201,11,FALSE)))^(1/3)-1,"")</f>
        <v/>
      </c>
      <c r="O187" s="186" t="s">
        <v>135</v>
      </c>
      <c r="P187" s="211"/>
    </row>
    <row r="188" spans="2:17" x14ac:dyDescent="0.7">
      <c r="D188" s="1"/>
      <c r="E188" s="98" t="s">
        <v>114</v>
      </c>
      <c r="G188" s="1" t="s">
        <v>136</v>
      </c>
    </row>
    <row r="189" spans="2:17" x14ac:dyDescent="0.7">
      <c r="D189" s="1"/>
      <c r="G189" s="97" t="s">
        <v>54</v>
      </c>
      <c r="H189" s="97" t="s">
        <v>55</v>
      </c>
      <c r="I189" s="97" t="s">
        <v>56</v>
      </c>
      <c r="J189" s="64" t="s">
        <v>57</v>
      </c>
      <c r="K189" s="64"/>
      <c r="L189" s="64"/>
      <c r="M189" s="64"/>
      <c r="N189" s="64"/>
      <c r="O189" s="64"/>
      <c r="P189" s="64"/>
    </row>
    <row r="190" spans="2:17" x14ac:dyDescent="0.7">
      <c r="D190" s="23"/>
      <c r="E190" s="23"/>
      <c r="F190" s="86"/>
      <c r="G190" s="95" t="str">
        <f>IF($I190="","",EDATE(H190,-12))</f>
        <v/>
      </c>
      <c r="H190" s="95" t="str">
        <f>IF($I190="","",EDATE(I190,-12))</f>
        <v/>
      </c>
      <c r="I190" s="95" t="str">
        <f>IF($I$12="","",$I$12)</f>
        <v/>
      </c>
      <c r="J190" s="96" t="str">
        <f>IF($I190="","",EDATE(I190,12))</f>
        <v/>
      </c>
      <c r="K190" s="96" t="str">
        <f t="shared" ref="K190:P190" si="60">IF($I190="","",EDATE(J190,12))</f>
        <v/>
      </c>
      <c r="L190" s="96" t="str">
        <f t="shared" si="60"/>
        <v/>
      </c>
      <c r="M190" s="96" t="str">
        <f t="shared" si="60"/>
        <v/>
      </c>
      <c r="N190" s="96" t="str">
        <f t="shared" si="60"/>
        <v/>
      </c>
      <c r="O190" s="96" t="str">
        <f t="shared" si="60"/>
        <v/>
      </c>
      <c r="P190" s="96" t="str">
        <f t="shared" si="60"/>
        <v/>
      </c>
    </row>
    <row r="191" spans="2:17" ht="29.25" customHeight="1" x14ac:dyDescent="0.7">
      <c r="D191" s="81">
        <f>COUNTA($D$184:D190)+1</f>
        <v>4</v>
      </c>
      <c r="E191" s="47" t="s">
        <v>74</v>
      </c>
      <c r="F191" s="85"/>
      <c r="G191" s="205"/>
      <c r="H191" s="142"/>
      <c r="I191" s="196"/>
      <c r="J191" s="142"/>
      <c r="K191" s="142"/>
      <c r="L191" s="142"/>
      <c r="M191" s="142"/>
      <c r="N191" s="142"/>
      <c r="O191" s="142"/>
      <c r="P191" s="142"/>
    </row>
    <row r="192" spans="2:17" ht="29.25" customHeight="1" x14ac:dyDescent="0.7">
      <c r="C192" s="9"/>
      <c r="D192" s="81">
        <f>COUNTA($D$184:D191)+1</f>
        <v>5</v>
      </c>
      <c r="E192" s="47" t="s">
        <v>75</v>
      </c>
      <c r="F192" s="85"/>
      <c r="G192" s="205"/>
      <c r="H192" s="142"/>
      <c r="I192" s="196"/>
      <c r="J192" s="142"/>
      <c r="K192" s="142"/>
      <c r="L192" s="142"/>
      <c r="M192" s="142"/>
      <c r="N192" s="142"/>
      <c r="O192" s="142"/>
      <c r="P192" s="142"/>
    </row>
    <row r="193" spans="2:16" ht="29.25" customHeight="1" x14ac:dyDescent="0.7">
      <c r="C193" s="9"/>
      <c r="D193" s="5">
        <f>COUNTA($D$184:D192)+1</f>
        <v>6</v>
      </c>
      <c r="E193" s="40" t="s">
        <v>80</v>
      </c>
      <c r="F193" s="39" t="s">
        <v>81</v>
      </c>
      <c r="G193" s="195"/>
      <c r="H193" s="142"/>
      <c r="I193" s="196"/>
      <c r="J193" s="142"/>
      <c r="K193" s="142"/>
      <c r="L193" s="142"/>
      <c r="M193" s="142"/>
      <c r="N193" s="142"/>
      <c r="O193" s="142"/>
      <c r="P193" s="142"/>
    </row>
    <row r="194" spans="2:16" ht="29.25" customHeight="1" x14ac:dyDescent="0.7">
      <c r="C194" s="9"/>
      <c r="D194" s="5">
        <f>COUNTA($D$184:D193)+1</f>
        <v>7</v>
      </c>
      <c r="E194" s="40" t="s">
        <v>82</v>
      </c>
      <c r="F194" s="41" t="s">
        <v>81</v>
      </c>
      <c r="G194" s="195"/>
      <c r="H194" s="142"/>
      <c r="I194" s="196"/>
      <c r="J194" s="142"/>
      <c r="K194" s="142"/>
      <c r="L194" s="142"/>
      <c r="M194" s="142"/>
      <c r="N194" s="142"/>
      <c r="O194" s="142"/>
      <c r="P194" s="142"/>
    </row>
    <row r="195" spans="2:16" ht="29.25" customHeight="1" x14ac:dyDescent="0.7">
      <c r="C195" s="9"/>
      <c r="D195" s="81">
        <f>COUNTA($D$184:D194)+1</f>
        <v>8</v>
      </c>
      <c r="E195" s="47" t="s">
        <v>83</v>
      </c>
      <c r="F195" s="85" t="s">
        <v>139</v>
      </c>
      <c r="G195" s="205"/>
      <c r="H195" s="142"/>
      <c r="I195" s="196"/>
      <c r="J195" s="142"/>
      <c r="K195" s="142"/>
      <c r="L195" s="142"/>
      <c r="M195" s="142"/>
      <c r="N195" s="142"/>
      <c r="O195" s="142"/>
      <c r="P195" s="142"/>
    </row>
    <row r="196" spans="2:16" ht="29.25" customHeight="1" x14ac:dyDescent="0.7">
      <c r="C196" s="9"/>
      <c r="D196" s="7">
        <f>COUNTA($D$184:D195)+1</f>
        <v>9</v>
      </c>
      <c r="E196" s="42" t="s">
        <v>84</v>
      </c>
      <c r="F196" s="43"/>
      <c r="G196" s="24" t="str">
        <f>IF($G$34="就業時間換算","",IFERROR(+G191/G193,""))</f>
        <v/>
      </c>
      <c r="H196" s="25" t="str">
        <f t="shared" ref="H196:P196" si="61">IF($G$34="就業時間換算","",IFERROR(+H191/H193,""))</f>
        <v/>
      </c>
      <c r="I196" s="36" t="str">
        <f t="shared" si="61"/>
        <v/>
      </c>
      <c r="J196" s="25" t="str">
        <f t="shared" si="61"/>
        <v/>
      </c>
      <c r="K196" s="25" t="str">
        <f t="shared" si="61"/>
        <v/>
      </c>
      <c r="L196" s="25" t="str">
        <f t="shared" si="61"/>
        <v/>
      </c>
      <c r="M196" s="25" t="str">
        <f t="shared" si="61"/>
        <v/>
      </c>
      <c r="N196" s="25" t="str">
        <f t="shared" si="61"/>
        <v/>
      </c>
      <c r="O196" s="25" t="str">
        <f t="shared" si="61"/>
        <v/>
      </c>
      <c r="P196" s="25" t="str">
        <f t="shared" si="61"/>
        <v/>
      </c>
    </row>
    <row r="197" spans="2:16" ht="29.25" customHeight="1" x14ac:dyDescent="0.7">
      <c r="C197" s="9"/>
      <c r="D197" s="7">
        <f>COUNTA($D$184:D196)+1</f>
        <v>10</v>
      </c>
      <c r="E197" s="42" t="s">
        <v>85</v>
      </c>
      <c r="F197" s="44"/>
      <c r="G197" s="24" t="str">
        <f>IF($G$34="人数換算","",IFERROR(+G191/G194,""))</f>
        <v/>
      </c>
      <c r="H197" s="25" t="str">
        <f t="shared" ref="H197:P197" si="62">IF($G$34="人数換算","",IFERROR(+H191/H194,""))</f>
        <v/>
      </c>
      <c r="I197" s="36" t="str">
        <f t="shared" si="62"/>
        <v/>
      </c>
      <c r="J197" s="25" t="str">
        <f t="shared" si="62"/>
        <v/>
      </c>
      <c r="K197" s="25" t="str">
        <f t="shared" si="62"/>
        <v/>
      </c>
      <c r="L197" s="25" t="str">
        <f t="shared" si="62"/>
        <v/>
      </c>
      <c r="M197" s="25" t="str">
        <f t="shared" si="62"/>
        <v/>
      </c>
      <c r="N197" s="25" t="str">
        <f t="shared" si="62"/>
        <v/>
      </c>
      <c r="O197" s="25" t="str">
        <f t="shared" si="62"/>
        <v/>
      </c>
      <c r="P197" s="25" t="str">
        <f t="shared" si="62"/>
        <v/>
      </c>
    </row>
    <row r="198" spans="2:16" ht="29.25" customHeight="1" x14ac:dyDescent="0.7">
      <c r="C198" s="9"/>
      <c r="D198" s="7">
        <f>COUNTA($D$184:D197)+1</f>
        <v>11</v>
      </c>
      <c r="E198" s="42" t="s">
        <v>86</v>
      </c>
      <c r="F198" s="43" t="s">
        <v>87</v>
      </c>
      <c r="G198" s="26"/>
      <c r="H198" s="77" t="str">
        <f>IFERROR((H196-G196)/G196,"")</f>
        <v/>
      </c>
      <c r="I198" s="78" t="str">
        <f t="shared" ref="I198:P199" si="63">IFERROR((I196-H196)/H196,"")</f>
        <v/>
      </c>
      <c r="J198" s="77" t="str">
        <f t="shared" si="63"/>
        <v/>
      </c>
      <c r="K198" s="77" t="str">
        <f t="shared" si="63"/>
        <v/>
      </c>
      <c r="L198" s="77" t="str">
        <f t="shared" si="63"/>
        <v/>
      </c>
      <c r="M198" s="77" t="str">
        <f t="shared" si="63"/>
        <v/>
      </c>
      <c r="N198" s="77" t="str">
        <f t="shared" si="63"/>
        <v/>
      </c>
      <c r="O198" s="77" t="str">
        <f t="shared" si="63"/>
        <v/>
      </c>
      <c r="P198" s="77" t="str">
        <f t="shared" si="63"/>
        <v/>
      </c>
    </row>
    <row r="199" spans="2:16" ht="29.25" customHeight="1" x14ac:dyDescent="0.7">
      <c r="C199" s="9"/>
      <c r="D199" s="7">
        <f>COUNTA($D$184:D198)+1</f>
        <v>12</v>
      </c>
      <c r="E199" s="42" t="s">
        <v>88</v>
      </c>
      <c r="F199" s="44" t="s">
        <v>89</v>
      </c>
      <c r="G199" s="26"/>
      <c r="H199" s="77" t="str">
        <f>IFERROR((H197-G197)/G197,"")</f>
        <v/>
      </c>
      <c r="I199" s="78" t="str">
        <f t="shared" si="63"/>
        <v/>
      </c>
      <c r="J199" s="77" t="str">
        <f t="shared" si="63"/>
        <v/>
      </c>
      <c r="K199" s="77" t="str">
        <f t="shared" si="63"/>
        <v/>
      </c>
      <c r="L199" s="77" t="str">
        <f t="shared" si="63"/>
        <v/>
      </c>
      <c r="M199" s="77" t="str">
        <f t="shared" si="63"/>
        <v/>
      </c>
      <c r="N199" s="77" t="str">
        <f t="shared" si="63"/>
        <v/>
      </c>
      <c r="O199" s="77" t="str">
        <f t="shared" si="63"/>
        <v/>
      </c>
      <c r="P199" s="77" t="str">
        <f t="shared" si="63"/>
        <v/>
      </c>
    </row>
    <row r="200" spans="2:16" ht="29.25" customHeight="1" x14ac:dyDescent="0.7">
      <c r="C200" s="9"/>
      <c r="D200" s="7">
        <f>COUNTA($D$184:D199)+1</f>
        <v>13</v>
      </c>
      <c r="E200" s="42" t="s">
        <v>90</v>
      </c>
      <c r="F200" s="43"/>
      <c r="G200" s="105" t="str">
        <f>IFERROR(+G192/G195,"")</f>
        <v/>
      </c>
      <c r="H200" s="106" t="str">
        <f>IFERROR(+H192/H195,"")</f>
        <v/>
      </c>
      <c r="I200" s="106" t="str">
        <f t="shared" ref="I200:P200" si="64">IFERROR(+I192/I195,"")</f>
        <v/>
      </c>
      <c r="J200" s="106" t="str">
        <f t="shared" si="64"/>
        <v/>
      </c>
      <c r="K200" s="106" t="str">
        <f t="shared" si="64"/>
        <v/>
      </c>
      <c r="L200" s="106" t="str">
        <f t="shared" si="64"/>
        <v/>
      </c>
      <c r="M200" s="106" t="str">
        <f t="shared" si="64"/>
        <v/>
      </c>
      <c r="N200" s="106" t="str">
        <f t="shared" si="64"/>
        <v/>
      </c>
      <c r="O200" s="106" t="str">
        <f t="shared" si="64"/>
        <v/>
      </c>
      <c r="P200" s="106" t="str">
        <f t="shared" si="64"/>
        <v/>
      </c>
    </row>
    <row r="201" spans="2:16" ht="29.25" customHeight="1" x14ac:dyDescent="0.7">
      <c r="D201" s="7">
        <f>COUNTA($D$184:D200)+1</f>
        <v>14</v>
      </c>
      <c r="E201" s="42" t="s">
        <v>91</v>
      </c>
      <c r="F201" s="43" t="s">
        <v>87</v>
      </c>
      <c r="G201" s="26"/>
      <c r="H201" s="77" t="str">
        <f>IFERROR((H200-G200)/G200,"")</f>
        <v/>
      </c>
      <c r="I201" s="78" t="str">
        <f>IFERROR((I200-H200)/H200,"")</f>
        <v/>
      </c>
      <c r="J201" s="77" t="str">
        <f t="shared" ref="J201:P201" si="65">IFERROR((J200-I200)/I200,"")</f>
        <v/>
      </c>
      <c r="K201" s="77" t="str">
        <f t="shared" si="65"/>
        <v/>
      </c>
      <c r="L201" s="77" t="str">
        <f t="shared" si="65"/>
        <v/>
      </c>
      <c r="M201" s="77" t="str">
        <f t="shared" si="65"/>
        <v/>
      </c>
      <c r="N201" s="77" t="str">
        <f t="shared" si="65"/>
        <v/>
      </c>
      <c r="O201" s="77" t="str">
        <f t="shared" si="65"/>
        <v/>
      </c>
      <c r="P201" s="77" t="str">
        <f t="shared" si="65"/>
        <v/>
      </c>
    </row>
    <row r="202" spans="2:16" x14ac:dyDescent="0.7">
      <c r="E202" s="71"/>
    </row>
    <row r="203" spans="2:16" ht="19.899999999999999" x14ac:dyDescent="0.7">
      <c r="B203" s="38" t="s">
        <v>145</v>
      </c>
      <c r="C203" s="99"/>
      <c r="G203" s="23"/>
      <c r="H203" s="23"/>
    </row>
    <row r="204" spans="2:16" x14ac:dyDescent="0.7">
      <c r="C204" s="108" t="s">
        <v>146</v>
      </c>
      <c r="D204" s="108" t="s">
        <v>147</v>
      </c>
      <c r="E204" s="100"/>
      <c r="F204" s="70"/>
    </row>
    <row r="205" spans="2:16" x14ac:dyDescent="0.7">
      <c r="C205" s="9"/>
      <c r="D205" s="102" t="s">
        <v>148</v>
      </c>
      <c r="E205" s="101"/>
      <c r="F205" s="6"/>
    </row>
    <row r="206" spans="2:16" x14ac:dyDescent="0.7">
      <c r="C206" s="9"/>
      <c r="D206" s="102" t="s">
        <v>149</v>
      </c>
      <c r="E206" s="101"/>
      <c r="F206" s="6"/>
    </row>
    <row r="207" spans="2:16" x14ac:dyDescent="0.7">
      <c r="D207" s="103" t="s">
        <v>150</v>
      </c>
      <c r="F207" s="11"/>
    </row>
    <row r="208" spans="2:16" x14ac:dyDescent="0.7">
      <c r="D208" s="156" t="s">
        <v>151</v>
      </c>
      <c r="F208" s="11"/>
    </row>
    <row r="209" spans="2:14" x14ac:dyDescent="0.7">
      <c r="D209" s="156" t="s">
        <v>152</v>
      </c>
      <c r="F209" s="11"/>
    </row>
    <row r="210" spans="2:14" x14ac:dyDescent="0.7">
      <c r="D210" s="156" t="s">
        <v>153</v>
      </c>
      <c r="F210" s="11"/>
    </row>
    <row r="211" spans="2:14" x14ac:dyDescent="0.7">
      <c r="D211" s="156" t="s">
        <v>154</v>
      </c>
      <c r="F211" s="11"/>
    </row>
    <row r="212" spans="2:14" x14ac:dyDescent="0.7">
      <c r="D212" s="156" t="s">
        <v>155</v>
      </c>
      <c r="F212" s="11"/>
    </row>
    <row r="213" spans="2:14" x14ac:dyDescent="0.7">
      <c r="E213" s="6"/>
      <c r="F213" s="6"/>
    </row>
    <row r="214" spans="2:14" ht="19.899999999999999" x14ac:dyDescent="0.7">
      <c r="B214" s="38" t="s">
        <v>156</v>
      </c>
      <c r="E214" s="6"/>
      <c r="F214" s="6"/>
    </row>
    <row r="215" spans="2:14" x14ac:dyDescent="0.7">
      <c r="B215" s="8"/>
      <c r="C215" s="102" t="s">
        <v>157</v>
      </c>
    </row>
    <row r="216" spans="2:14" x14ac:dyDescent="0.7">
      <c r="C216" s="62"/>
      <c r="D216" s="7">
        <v>1</v>
      </c>
      <c r="E216" s="66" t="s">
        <v>158</v>
      </c>
      <c r="F216" s="61" t="s">
        <v>159</v>
      </c>
      <c r="G216" s="72" t="s">
        <v>235</v>
      </c>
    </row>
    <row r="217" spans="2:14" x14ac:dyDescent="0.7">
      <c r="D217" s="67">
        <v>2</v>
      </c>
      <c r="E217" s="66" t="s">
        <v>160</v>
      </c>
      <c r="F217" s="61" t="s">
        <v>161</v>
      </c>
      <c r="G217" s="72" t="str">
        <f>IF(OR($E$9="",$E$10="",$E$9&gt;$E$10,$E$10&gt;DATEVALUE("2026/12/31")),"非該当","該当")</f>
        <v>非該当</v>
      </c>
    </row>
    <row r="218" spans="2:14" x14ac:dyDescent="0.7">
      <c r="D218" s="7">
        <v>3</v>
      </c>
      <c r="E218" s="66" t="s">
        <v>162</v>
      </c>
      <c r="F218" s="61" t="s">
        <v>163</v>
      </c>
      <c r="G218" s="72" t="s">
        <v>235</v>
      </c>
      <c r="N218" s="6"/>
    </row>
    <row r="219" spans="2:14" x14ac:dyDescent="0.7">
      <c r="D219" s="7">
        <v>4</v>
      </c>
      <c r="E219" s="66" t="s">
        <v>164</v>
      </c>
      <c r="F219" s="61" t="s">
        <v>165</v>
      </c>
      <c r="G219" s="72" t="str">
        <f>IF(③経費明細書!$G$67&gt;=1000000,"該当","非該当")</f>
        <v>非該当</v>
      </c>
      <c r="N219" s="6"/>
    </row>
    <row r="220" spans="2:14" x14ac:dyDescent="0.7">
      <c r="D220" s="7">
        <v>5</v>
      </c>
      <c r="E220" s="66" t="s">
        <v>166</v>
      </c>
      <c r="F220" s="61" t="s">
        <v>165</v>
      </c>
      <c r="G220" s="72" t="s">
        <v>235</v>
      </c>
      <c r="N220" s="6"/>
    </row>
    <row r="221" spans="2:14" x14ac:dyDescent="0.7">
      <c r="H221" s="88" t="s">
        <v>167</v>
      </c>
      <c r="I221" s="88">
        <v>2</v>
      </c>
      <c r="J221" s="88">
        <v>3</v>
      </c>
      <c r="K221" s="88">
        <v>4</v>
      </c>
      <c r="L221" s="88">
        <v>5</v>
      </c>
      <c r="M221" s="88">
        <v>6</v>
      </c>
      <c r="N221" s="6"/>
    </row>
    <row r="222" spans="2:14" x14ac:dyDescent="0.7">
      <c r="D222" s="7">
        <v>6</v>
      </c>
      <c r="E222" s="68" t="s">
        <v>168</v>
      </c>
      <c r="F222" s="69" t="s">
        <v>163</v>
      </c>
      <c r="G222" s="73" t="str">
        <f>IF(COUNTIF(H222:M222,"非該当")&gt;0,"非該当","該当")</f>
        <v>非該当</v>
      </c>
      <c r="H222" s="72" t="str">
        <f>IF(OR($G91="",$G91=【参考】業種!$E$2,$G91=【参考】業種!$F$2),"非該当","該当")</f>
        <v>非該当</v>
      </c>
      <c r="I222" s="72" t="str">
        <f>IF($G109="","－",IF(OR($G110="",$G110=【参考】業種!$E$2,$G110=【参考】業種!$F$2),"非該当","該当"))</f>
        <v>－</v>
      </c>
      <c r="J222" s="72" t="str">
        <f>IF($G128="","－",IF(OR($G129="",$G129=【参考】業種!$E$2,$G129=【参考】業種!$F$2),"非該当","該当"))</f>
        <v>－</v>
      </c>
      <c r="K222" s="72" t="str">
        <f>IF($G147="","－",IF(OR($G148="",$G148=【参考】業種!$E$2,$G148=【参考】業種!$F$2),"非該当","該当"))</f>
        <v>－</v>
      </c>
      <c r="L222" s="72" t="str">
        <f>IF($G166="","－",IF(OR($G167="",$G167=【参考】業種!$E$2,$G167=【参考】業種!$F$2),"非該当","該当"))</f>
        <v>－</v>
      </c>
      <c r="M222" s="72" t="str">
        <f>IF($G185="","－",IF(OR($G186="",$G186=【参考】業種!$E$2,$G186=【参考】業種!$F$2),"非該当","該当"))</f>
        <v>－</v>
      </c>
      <c r="N222" s="6"/>
    </row>
    <row r="223" spans="2:14" ht="35.25" x14ac:dyDescent="0.7">
      <c r="D223" s="7">
        <v>7</v>
      </c>
      <c r="E223" s="66" t="s">
        <v>169</v>
      </c>
      <c r="F223" s="61" t="s">
        <v>165</v>
      </c>
      <c r="G223" s="73" t="str">
        <f>IF(COUNTIF(H223:M223,"非該当")&gt;0,"非該当","該当")</f>
        <v>非該当</v>
      </c>
      <c r="H223" s="72" t="str">
        <f>IF(OR($Q$91="",$P$91="",$Q$91&lt;$P$91),"非該当","該当")</f>
        <v>非該当</v>
      </c>
      <c r="I223" s="72" t="str">
        <f>IF($G109="","－",IF(OR($Q$110="",$P$110="",$Q$110&lt;$P$110),"非該当","該当"))</f>
        <v>－</v>
      </c>
      <c r="J223" s="72" t="str">
        <f>IF($G128="","－",IF(OR($Q$129="",$P$129="",$Q$129&lt;$P$129),"非該当","該当"))</f>
        <v>－</v>
      </c>
      <c r="K223" s="72" t="str">
        <f>IF($G147="","－",IF(OR($Q$148="",$P$148="",$Q$148&lt;$P$148),"非該当","該当"))</f>
        <v>－</v>
      </c>
      <c r="L223" s="72" t="str">
        <f>IF($G166="","－",IF(OR($Q$167="",$P$167="",$Q$167&lt;$P$167),"非該当","該当"))</f>
        <v>－</v>
      </c>
      <c r="M223" s="72" t="str">
        <f>IF($G185="","－",IF(OR($Q$186="",$P$186="",$Q$186&lt;$P$186),"非該当","該当"))</f>
        <v>－</v>
      </c>
      <c r="N223" s="6"/>
    </row>
    <row r="224" spans="2:14" ht="35.25" x14ac:dyDescent="0.7">
      <c r="D224" s="7">
        <v>8</v>
      </c>
      <c r="E224" s="66" t="s">
        <v>170</v>
      </c>
      <c r="F224" s="61" t="s">
        <v>165</v>
      </c>
      <c r="G224" s="73" t="str">
        <f>IF(COUNTIF(H224:M224,"非該当")&gt;0,"非該当","該当")</f>
        <v>非該当</v>
      </c>
      <c r="H224" s="72" t="str">
        <f>IF(OR($N$92="",$P$91="",$N$92&lt;$P$91),"非該当","該当")</f>
        <v>非該当</v>
      </c>
      <c r="I224" s="72" t="str">
        <f>IF($G109="","－",IF(OR($N$111="",$P$110="",$N$111&lt;$P$110),"非該当","該当"))</f>
        <v>－</v>
      </c>
      <c r="J224" s="72" t="str">
        <f>IF($G128="","－",IF(OR($N$130="",$P$129="",$N$130&lt;$P$129),"非該当","該当"))</f>
        <v>－</v>
      </c>
      <c r="K224" s="72" t="str">
        <f>IF($G147="","－",IF(OR($N$149="",$P$148="",$N$149&lt;$P$148),"非該当","該当"))</f>
        <v>－</v>
      </c>
      <c r="L224" s="72" t="str">
        <f>IF($G166="","－",IF(OR($N$168="",$P$167="",$N$168&lt;$P$167),"非該当","該当"))</f>
        <v>－</v>
      </c>
      <c r="M224" s="72" t="str">
        <f>IF($G185="","－",IF(OR($N$187="",$P$186="",$N$187&lt;$P$186),"非該当","該当"))</f>
        <v>－</v>
      </c>
      <c r="N224" s="6"/>
    </row>
    <row r="225" spans="4:14" ht="35.25" x14ac:dyDescent="0.7">
      <c r="D225" s="7">
        <v>9</v>
      </c>
      <c r="E225" s="66" t="s">
        <v>171</v>
      </c>
      <c r="F225" s="61" t="s">
        <v>172</v>
      </c>
      <c r="G225" s="72" t="s">
        <v>235</v>
      </c>
      <c r="J225" s="76"/>
      <c r="N225" s="6"/>
    </row>
  </sheetData>
  <sheetProtection algorithmName="SHA-512" hashValue="ORWT5kLB7EQP9rkblH1iyzXeTRDGMPxqS05wukpQX/wbvZKEIyNcMkfKCwck1VkQ3islSB2FzEemjuBGSyoGxg==" saltValue="rwPDFLBHJRzM+1s5Jw2Qlw==" spinCount="100000" sheet="1" objects="1" scenarios="1"/>
  <dataConsolidate/>
  <mergeCells count="6">
    <mergeCell ref="P186:P187"/>
    <mergeCell ref="P91:P92"/>
    <mergeCell ref="P110:P111"/>
    <mergeCell ref="P129:P130"/>
    <mergeCell ref="P148:P149"/>
    <mergeCell ref="P167:P168"/>
  </mergeCells>
  <phoneticPr fontId="1"/>
  <conditionalFormatting sqref="G225 G216:G220 G222:M224">
    <cfRule type="expression" dxfId="49" priority="10">
      <formula>G216="非該当"</formula>
    </cfRule>
  </conditionalFormatting>
  <conditionalFormatting sqref="D109:P125">
    <cfRule type="expression" dxfId="48" priority="6">
      <formula>$G$86=""</formula>
    </cfRule>
  </conditionalFormatting>
  <conditionalFormatting sqref="D128:P144">
    <cfRule type="expression" dxfId="47" priority="5">
      <formula>$H$86=""</formula>
    </cfRule>
  </conditionalFormatting>
  <conditionalFormatting sqref="D147:P163">
    <cfRule type="expression" dxfId="46" priority="4">
      <formula>$I$86=""</formula>
    </cfRule>
  </conditionalFormatting>
  <conditionalFormatting sqref="D166:P182">
    <cfRule type="expression" dxfId="45" priority="3">
      <formula>$J$86=""</formula>
    </cfRule>
  </conditionalFormatting>
  <conditionalFormatting sqref="D185:P201">
    <cfRule type="expression" dxfId="44" priority="2">
      <formula>$K$86=""</formula>
    </cfRule>
  </conditionalFormatting>
  <conditionalFormatting sqref="C5:F5">
    <cfRule type="expression" dxfId="43" priority="1">
      <formula>$C$5&lt;&gt;""</formula>
    </cfRule>
  </conditionalFormatting>
  <conditionalFormatting sqref="D36:P36 D39:P39 D41:P41 D45:P45 D75:P75 D77:P77 D81:P81 D99:P99 D102:P102 D104:P104 D118:P118 D121:P121 D123:P123 D137:P137 D140:P140 D142:P142 D156:P156 D159:P159 D161:P161 D175:P175 D178:P178 D180:P180 D194:P194 D197:P197 D199:P199 D72:P72">
    <cfRule type="expression" dxfId="42" priority="8">
      <formula>$G$34&lt;&gt;"就業時間換算"</formula>
    </cfRule>
  </conditionalFormatting>
  <conditionalFormatting sqref="D35:P35 D38:P38 D40:P40 D44:P44 D71:P71 D74:P74 D76:P76 D80:P80 D98:P98 D101:P101 D103:P103 D117:P117 D120:P120 D122:P122 D136:P136 D139:P139 D141:P141 D155:P155 D158:P158 D160:P160 D174:P174 D177:P177 D179:P179 D193:P193 D196:P196 D198:P198">
    <cfRule type="expression" dxfId="41" priority="7">
      <formula>$G$34&lt;&gt;"人数換算"</formula>
    </cfRule>
  </conditionalFormatting>
  <conditionalFormatting sqref="G27:P33 G35:P45 G64:P81 G96:P106 G115:P125 G134:P144 G153:P163 G172:P182 G191:P201">
    <cfRule type="expression" dxfId="40" priority="9">
      <formula>G$13="－"</formula>
    </cfRule>
  </conditionalFormatting>
  <dataValidations count="14">
    <dataValidation type="list" allowBlank="1" showInputMessage="1" showErrorMessage="1" sqref="E12" xr:uid="{344525D6-3F51-409C-9501-D1307AAB28B1}">
      <formula1>$G$12:$P$12</formula1>
    </dataValidation>
    <dataValidation type="list" imeMode="halfAlpha" allowBlank="1" showInputMessage="1" showErrorMessage="1" sqref="G34" xr:uid="{11C64AE5-985D-42BA-9790-7793B215A5A0}">
      <formula1>"人数換算,就業時間換算"</formula1>
    </dataValidation>
    <dataValidation type="list" allowBlank="1" showInputMessage="1" showErrorMessage="1" sqref="G92" xr:uid="{5D3A3E16-D805-4675-B01E-C4098850BD05}">
      <formula1>INDIRECT($G$91)</formula1>
    </dataValidation>
    <dataValidation type="list" allowBlank="1" showInputMessage="1" showErrorMessage="1" sqref="G111" xr:uid="{ACEB302E-E44C-4238-9A1F-0010135ABE81}">
      <formula1>INDIRECT($G$110)</formula1>
    </dataValidation>
    <dataValidation type="list" allowBlank="1" showInputMessage="1" showErrorMessage="1" sqref="G130" xr:uid="{69FC62CC-7F92-4511-85DF-905763EA4A8A}">
      <formula1>INDIRECT($G$129)</formula1>
    </dataValidation>
    <dataValidation type="list" allowBlank="1" showInputMessage="1" showErrorMessage="1" sqref="G149" xr:uid="{734F5E7F-BD85-4EB2-8D4D-F43E08569F92}">
      <formula1>INDIRECT($G$148)</formula1>
    </dataValidation>
    <dataValidation type="list" allowBlank="1" showInputMessage="1" showErrorMessage="1" sqref="G168" xr:uid="{523D5A2B-CA4F-4EE1-BC15-BB68AE5EA222}">
      <formula1>INDIRECT($G$167)</formula1>
    </dataValidation>
    <dataValidation type="list" allowBlank="1" showInputMessage="1" showErrorMessage="1" sqref="G187" xr:uid="{9202F105-9D2D-4ABB-851B-A3B4DDB48763}">
      <formula1>INDIRECT($G$186)</formula1>
    </dataValidation>
    <dataValidation type="list" allowBlank="1" showInputMessage="1" showErrorMessage="1" sqref="G57" xr:uid="{A5DA7E29-5036-482E-B681-8A6318B4C557}">
      <formula1>INDIRECT($G$56)</formula1>
    </dataValidation>
    <dataValidation operator="lessThanOrEqual" allowBlank="1" showInputMessage="1" showErrorMessage="1" sqref="E9" xr:uid="{C51A279C-CD45-474C-8659-627810C19916}"/>
    <dataValidation type="date" allowBlank="1" showInputMessage="1" showErrorMessage="1" error="補助事業期間内（2026年12月31日まで）の日付を入力してください" sqref="E10" xr:uid="{EBAF1986-4DA6-4D19-81A6-B4110D0D24DC}">
      <formula1>45412</formula1>
      <formula2>46387</formula2>
    </dataValidation>
    <dataValidation imeMode="halfAlpha" allowBlank="1" showInputMessage="1" showErrorMessage="1" sqref="G16:I24 G42:P42 G191:P195 G64:P69 G105:P105 G78:P78 G48:I51 G172:P176 G96:P100 G143:P143 G115:P119 G162:P162 G134:P138 G181:P181 G153:P157 G200:P200 G124:P124 G35:P37 G71:P73 G82 G27:P32" xr:uid="{9C4F23B0-AE0F-48B5-9B8B-20D06ECB041F}"/>
    <dataValidation type="list" allowBlank="1" showInputMessage="1" showErrorMessage="1" sqref="G54:G55" xr:uid="{A9DE839E-DDB7-421D-ACB9-84CA0BE19165}">
      <formula1>"該当,非該当"</formula1>
    </dataValidation>
    <dataValidation operator="greaterThanOrEqual" allowBlank="1" showInputMessage="1" showErrorMessage="1" error="2024年3月1日以降の日付を入力ください" sqref="E7" xr:uid="{73876908-EEC6-4E21-B964-791593726EB2}"/>
  </dataValidations>
  <hyperlinks>
    <hyperlink ref="H54" r:id="rId1" xr:uid="{FC785215-2DC0-44FB-B14C-A610FF7A36CA}"/>
    <hyperlink ref="H55" r:id="rId2" xr:uid="{D5B85A22-7C91-43A4-86A5-83E34E5B6EB5}"/>
    <hyperlink ref="E58" r:id="rId3" xr:uid="{344CF469-0F51-4A09-94E5-B7078756C74D}"/>
    <hyperlink ref="E93" r:id="rId4" xr:uid="{4DE8BC46-695C-422B-88E8-61EE8428C075}"/>
    <hyperlink ref="E112" r:id="rId5" xr:uid="{DE382EC2-EA57-441D-9945-1DDC92BA8663}"/>
    <hyperlink ref="E131" r:id="rId6" xr:uid="{A74A2E1E-8D4D-4159-9909-4C17CC2F5DCC}"/>
    <hyperlink ref="E150" r:id="rId7" xr:uid="{5B6ED29F-16D2-4338-825C-E3C02156ADD2}"/>
    <hyperlink ref="E169" r:id="rId8" xr:uid="{EDBF5EF8-570A-4223-8D40-7E0CCC47880F}"/>
    <hyperlink ref="E188" r:id="rId9" xr:uid="{AA7BB376-4B9F-49FE-AE27-CB2008F8D86C}"/>
    <hyperlink ref="Q50" r:id="rId10" xr:uid="{33A733BA-B0BC-4184-AF97-13AE13B10076}"/>
    <hyperlink ref="R50" r:id="rId11" display="https://www.e-stat.go.jp/surveyitems/items/386010198" xr:uid="{858310E1-A0FF-44D0-8863-9D835C49D418}"/>
    <hyperlink ref="Q48" r:id="rId12" xr:uid="{43B5CA4F-EB01-4F6C-851D-3FA5EBFB07E9}"/>
    <hyperlink ref="R48" r:id="rId13" display="https://www.e-stat.go.jp/surveyitems/items/248020026" xr:uid="{B5097307-5E07-4FF7-A45C-95E2F9AF4ACB}"/>
    <hyperlink ref="Q51" r:id="rId14" xr:uid="{3A20DF33-FBED-49A5-8ED7-EC6586F9B620}"/>
  </hyperlinks>
  <pageMargins left="0.23622047244094491" right="0.23622047244094491" top="0.74803149606299213" bottom="0.74803149606299213" header="0.31496062992125984" footer="0.31496062992125984"/>
  <pageSetup paperSize="9" scale="36" fitToHeight="0" orientation="portrait" r:id="rId15"/>
  <drawing r:id="rId16"/>
  <extLst>
    <ext xmlns:x14="http://schemas.microsoft.com/office/spreadsheetml/2009/9/main" uri="{CCE6A557-97BC-4b89-ADB6-D9C93CAAB3DF}">
      <x14:dataValidations xmlns:xm="http://schemas.microsoft.com/office/excel/2006/main" count="3">
        <x14:dataValidation type="list" allowBlank="1" showInputMessage="1" showErrorMessage="1" xr:uid="{E90A098D-04EE-4EB8-83C2-1EAF95F5DF97}">
          <x14:formula1>
            <xm:f>【参考】業種!$E$2:$X$2</xm:f>
          </x14:formula1>
          <xm:sqref>G56</xm:sqref>
        </x14:dataValidation>
        <x14:dataValidation type="list" allowBlank="1" showInputMessage="1" showErrorMessage="1" xr:uid="{B702BD8A-7FFB-4A09-8692-C1D44D794034}">
          <x14:formula1>
            <xm:f>【参考】最低賃金の5年間の年平均の年平均上昇率!$B$4:$B$50</xm:f>
          </x14:formula1>
          <xm:sqref>H86:K86 G85:G86</xm:sqref>
        </x14:dataValidation>
        <x14:dataValidation type="list" allowBlank="1" showInputMessage="1" showErrorMessage="1" xr:uid="{31B98B32-8441-4B06-9F43-0F8BCF80AC7D}">
          <x14:formula1>
            <xm:f>【参考】業種!$G$2:$X$2</xm:f>
          </x14:formula1>
          <xm:sqref>G91 G110 G129 G148 G167 G186</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7518EB-EF78-48D0-BEEB-64BCEB26206A}">
  <sheetPr>
    <tabColor theme="7" tint="0.79998168889431442"/>
    <pageSetUpPr fitToPage="1"/>
  </sheetPr>
  <dimension ref="A1:R225"/>
  <sheetViews>
    <sheetView showGridLines="0" zoomScale="85" zoomScaleNormal="85" workbookViewId="0">
      <pane xSplit="6" ySplit="13" topLeftCell="G14" activePane="bottomRight" state="frozen"/>
      <selection pane="topRight"/>
      <selection pane="bottomLeft"/>
      <selection pane="bottomRight" activeCell="E9" sqref="E9"/>
    </sheetView>
  </sheetViews>
  <sheetFormatPr defaultColWidth="9" defaultRowHeight="17.649999999999999" x14ac:dyDescent="0.7"/>
  <cols>
    <col min="1" max="3" width="3.75" style="1" customWidth="1"/>
    <col min="4" max="4" width="5.5" style="3" bestFit="1" customWidth="1"/>
    <col min="5" max="5" width="74" style="1" customWidth="1"/>
    <col min="6" max="6" width="31.375" style="1" bestFit="1" customWidth="1"/>
    <col min="7" max="16" width="12.5" style="1" customWidth="1"/>
    <col min="17" max="17" width="9" style="1"/>
    <col min="18" max="21" width="12.5" style="1" customWidth="1"/>
    <col min="22" max="16384" width="9" style="1"/>
  </cols>
  <sheetData>
    <row r="1" spans="1:16" ht="14.45" customHeight="1" x14ac:dyDescent="0.7">
      <c r="A1" s="149" t="s">
        <v>15</v>
      </c>
    </row>
    <row r="2" spans="1:16" ht="7.5" customHeight="1" x14ac:dyDescent="0.7">
      <c r="A2" s="71"/>
    </row>
    <row r="3" spans="1:16" ht="22.9" x14ac:dyDescent="0.7">
      <c r="B3" s="109" t="s">
        <v>47</v>
      </c>
    </row>
    <row r="4" spans="1:16" ht="16.149999999999999" customHeight="1" thickBot="1" x14ac:dyDescent="0.75">
      <c r="B4" s="8"/>
      <c r="C4" s="8"/>
    </row>
    <row r="5" spans="1:16" ht="18" thickBot="1" x14ac:dyDescent="0.75">
      <c r="B5" s="8"/>
      <c r="C5" s="189" t="str">
        <f>IF(COUNTIF(G216:G225,"非該当")&gt;0,"要件を満たしていない入力項目が残存しています。最下行の&lt;要件の充足チェック&gt;欄で詳細を確認してください。","")</f>
        <v>要件を満たしていない入力項目が残存しています。最下行の&lt;要件の充足チェック&gt;欄で詳細を確認してください。</v>
      </c>
      <c r="D5" s="191"/>
      <c r="E5" s="191"/>
      <c r="F5" s="192"/>
    </row>
    <row r="6" spans="1:16" ht="16.149999999999999" customHeight="1" x14ac:dyDescent="0.7">
      <c r="B6" s="8"/>
      <c r="J6" s="102"/>
    </row>
    <row r="7" spans="1:16" ht="16.149999999999999" customHeight="1" x14ac:dyDescent="0.7">
      <c r="D7" s="53" t="s">
        <v>48</v>
      </c>
      <c r="E7" s="206" t="str">
        <f>IF(①申請者情報!$D$6="","",①申請者情報!$D$6)</f>
        <v/>
      </c>
      <c r="J7" s="102"/>
    </row>
    <row r="8" spans="1:16" ht="16.149999999999999" customHeight="1" x14ac:dyDescent="0.7">
      <c r="D8" s="53" t="s">
        <v>49</v>
      </c>
      <c r="E8" s="180" t="str">
        <f>_xlfn.CONCAT(①申請者情報!$D$41)</f>
        <v/>
      </c>
      <c r="J8" s="102"/>
    </row>
    <row r="9" spans="1:16" ht="16.149999999999999" customHeight="1" x14ac:dyDescent="0.7">
      <c r="B9" s="8"/>
      <c r="D9" s="53" t="s">
        <v>50</v>
      </c>
      <c r="E9" s="193"/>
    </row>
    <row r="10" spans="1:16" ht="16.149999999999999" customHeight="1" x14ac:dyDescent="0.7">
      <c r="D10" s="53" t="s">
        <v>51</v>
      </c>
      <c r="E10" s="193"/>
      <c r="F10" s="84"/>
      <c r="G10" s="1" t="s">
        <v>52</v>
      </c>
    </row>
    <row r="11" spans="1:16" x14ac:dyDescent="0.7">
      <c r="C11" s="8"/>
      <c r="D11" s="53" t="s">
        <v>53</v>
      </c>
      <c r="G11" s="97" t="s">
        <v>54</v>
      </c>
      <c r="H11" s="97" t="s">
        <v>55</v>
      </c>
      <c r="I11" s="97" t="s">
        <v>56</v>
      </c>
      <c r="J11" s="187" t="s">
        <v>57</v>
      </c>
      <c r="K11" s="187"/>
      <c r="L11" s="187"/>
      <c r="M11" s="187"/>
      <c r="N11" s="187"/>
      <c r="O11" s="187"/>
      <c r="P11" s="187"/>
    </row>
    <row r="12" spans="1:16" x14ac:dyDescent="0.7">
      <c r="B12" s="8"/>
      <c r="D12" s="53" t="s">
        <v>58</v>
      </c>
      <c r="E12" s="194"/>
      <c r="G12" s="188" t="str">
        <f>IF($E$9="","",EDATE(H12,-12))</f>
        <v/>
      </c>
      <c r="H12" s="188" t="str">
        <f>IF($E$9="","",EDATE(I12,-12))</f>
        <v/>
      </c>
      <c r="I12" s="188" t="str">
        <f>IF($E$9="","",$E$9)</f>
        <v/>
      </c>
      <c r="J12" s="188" t="str">
        <f t="shared" ref="J12:P12" si="0">IF($E$9="","",EDATE(I12,12))</f>
        <v/>
      </c>
      <c r="K12" s="188" t="str">
        <f t="shared" si="0"/>
        <v/>
      </c>
      <c r="L12" s="188" t="str">
        <f t="shared" si="0"/>
        <v/>
      </c>
      <c r="M12" s="188" t="str">
        <f t="shared" si="0"/>
        <v/>
      </c>
      <c r="N12" s="188" t="str">
        <f t="shared" si="0"/>
        <v/>
      </c>
      <c r="O12" s="188" t="str">
        <f t="shared" si="0"/>
        <v/>
      </c>
      <c r="P12" s="188" t="str">
        <f t="shared" si="0"/>
        <v/>
      </c>
    </row>
    <row r="13" spans="1:16" x14ac:dyDescent="0.7">
      <c r="D13" s="1"/>
      <c r="E13" s="169" t="str">
        <f>IF(E12="","",IF(①申請者情報!$D$26="該当する",EDATE($E$12,12),$E$12))</f>
        <v/>
      </c>
      <c r="G13" s="159" t="str">
        <f>IFERROR(IF(AND(G12&lt;&gt;"",$E$13=G12),"基準年",IF($E$13&lt;G12,IF(YEAR(G12)-YEAR($E$13)&lt;4,"事業化報告"&amp;YEAR(G12)-YEAR($E$13)&amp;"年目","－"),"")),"")</f>
        <v/>
      </c>
      <c r="H13" s="159" t="str">
        <f t="shared" ref="H13:P13" si="1">IFERROR(IF(AND(H12&lt;&gt;"",$E$13=H12),"基準年",IF($E$13&lt;H12,IF(YEAR(H12)-YEAR($E$13)&lt;4,"事業化報告"&amp;YEAR(H12)-YEAR($E$13)&amp;"年目","－"),"")),"")</f>
        <v/>
      </c>
      <c r="I13" s="159" t="str">
        <f t="shared" si="1"/>
        <v/>
      </c>
      <c r="J13" s="159" t="str">
        <f t="shared" si="1"/>
        <v/>
      </c>
      <c r="K13" s="159" t="str">
        <f t="shared" si="1"/>
        <v/>
      </c>
      <c r="L13" s="159" t="str">
        <f t="shared" si="1"/>
        <v/>
      </c>
      <c r="M13" s="159" t="str">
        <f t="shared" si="1"/>
        <v/>
      </c>
      <c r="N13" s="159" t="str">
        <f t="shared" si="1"/>
        <v/>
      </c>
      <c r="O13" s="159" t="str">
        <f t="shared" si="1"/>
        <v/>
      </c>
      <c r="P13" s="159" t="str">
        <f t="shared" si="1"/>
        <v/>
      </c>
    </row>
    <row r="14" spans="1:16" ht="19.899999999999999" x14ac:dyDescent="0.7">
      <c r="B14" s="38" t="s">
        <v>59</v>
      </c>
      <c r="D14" s="1"/>
      <c r="F14" s="48"/>
    </row>
    <row r="15" spans="1:16" x14ac:dyDescent="0.7">
      <c r="B15" s="82">
        <f>MAX($B$14:B14)+1</f>
        <v>1</v>
      </c>
      <c r="C15" s="75" t="s">
        <v>60</v>
      </c>
      <c r="D15" s="46"/>
      <c r="E15" s="47"/>
      <c r="F15" s="47"/>
      <c r="G15" s="23"/>
      <c r="H15" s="23"/>
      <c r="I15" s="23"/>
      <c r="J15" s="23"/>
      <c r="K15" s="23"/>
      <c r="L15" s="23"/>
      <c r="M15" s="23"/>
      <c r="N15" s="23"/>
      <c r="O15" s="23"/>
      <c r="P15" s="23"/>
    </row>
    <row r="16" spans="1:16" ht="29.25" customHeight="1" x14ac:dyDescent="0.7">
      <c r="C16" s="163"/>
      <c r="D16" s="5" t="str">
        <f>MAX($B$15:B16)&amp;"-"&amp;COUNTA($D$15:D15)+1</f>
        <v>1-1</v>
      </c>
      <c r="E16" s="40" t="s">
        <v>61</v>
      </c>
      <c r="F16" s="41"/>
      <c r="G16" s="195"/>
      <c r="H16" s="195"/>
      <c r="I16" s="195"/>
      <c r="J16" s="37"/>
      <c r="K16" s="37"/>
      <c r="L16" s="37"/>
      <c r="M16" s="37"/>
      <c r="N16" s="37"/>
      <c r="O16" s="37"/>
      <c r="P16" s="37"/>
    </row>
    <row r="17" spans="2:16" ht="29.25" customHeight="1" x14ac:dyDescent="0.7">
      <c r="C17" s="9"/>
      <c r="D17" s="5" t="str">
        <f>MAX($B$15:B17)&amp;"-"&amp;COUNTA($D$15:D16)+1</f>
        <v>1-2</v>
      </c>
      <c r="E17" s="160" t="s">
        <v>62</v>
      </c>
      <c r="F17" s="39"/>
      <c r="G17" s="195"/>
      <c r="H17" s="195"/>
      <c r="I17" s="195"/>
      <c r="J17" s="37"/>
      <c r="K17" s="37"/>
      <c r="L17" s="37"/>
      <c r="M17" s="37"/>
      <c r="N17" s="37"/>
      <c r="O17" s="37"/>
      <c r="P17" s="37"/>
    </row>
    <row r="18" spans="2:16" ht="29.25" customHeight="1" x14ac:dyDescent="0.7">
      <c r="C18" s="9"/>
      <c r="D18" s="5" t="str">
        <f>MAX($B$15:B18)&amp;"-"&amp;COUNTA($D$15:D17)+1</f>
        <v>1-3</v>
      </c>
      <c r="E18" s="160" t="s">
        <v>63</v>
      </c>
      <c r="F18" s="39"/>
      <c r="G18" s="195"/>
      <c r="H18" s="195"/>
      <c r="I18" s="195"/>
      <c r="J18" s="37"/>
      <c r="K18" s="37"/>
      <c r="L18" s="37"/>
      <c r="M18" s="37"/>
      <c r="N18" s="37"/>
      <c r="O18" s="37"/>
      <c r="P18" s="37"/>
    </row>
    <row r="19" spans="2:16" ht="29.25" customHeight="1" x14ac:dyDescent="0.7">
      <c r="C19" s="9"/>
      <c r="D19" s="5" t="str">
        <f>MAX($B$15:B19)&amp;"-"&amp;COUNTA($D$15:D18)+1</f>
        <v>1-4</v>
      </c>
      <c r="E19" s="161" t="s">
        <v>64</v>
      </c>
      <c r="F19" s="39"/>
      <c r="G19" s="195"/>
      <c r="H19" s="195"/>
      <c r="I19" s="195"/>
      <c r="J19" s="37"/>
      <c r="K19" s="37"/>
      <c r="L19" s="37"/>
      <c r="M19" s="37"/>
      <c r="N19" s="37"/>
      <c r="O19" s="37"/>
      <c r="P19" s="37"/>
    </row>
    <row r="20" spans="2:16" ht="29.25" customHeight="1" x14ac:dyDescent="0.7">
      <c r="C20" s="9"/>
      <c r="D20" s="5" t="str">
        <f>MAX($B$15:B20)&amp;"-"&amp;COUNTA($D$15:D19)+1</f>
        <v>1-5</v>
      </c>
      <c r="E20" s="161" t="s">
        <v>65</v>
      </c>
      <c r="F20" s="39"/>
      <c r="G20" s="195"/>
      <c r="H20" s="195"/>
      <c r="I20" s="195"/>
      <c r="J20" s="37"/>
      <c r="K20" s="37"/>
      <c r="L20" s="37"/>
      <c r="M20" s="37"/>
      <c r="N20" s="37"/>
      <c r="O20" s="37"/>
      <c r="P20" s="37"/>
    </row>
    <row r="21" spans="2:16" ht="29.25" customHeight="1" x14ac:dyDescent="0.7">
      <c r="C21" s="9"/>
      <c r="D21" s="5" t="str">
        <f>MAX($B$15:B21)&amp;"-"&amp;COUNTA($D$15:D20)+1</f>
        <v>1-6</v>
      </c>
      <c r="E21" s="40" t="s">
        <v>66</v>
      </c>
      <c r="F21" s="41"/>
      <c r="G21" s="195"/>
      <c r="H21" s="195"/>
      <c r="I21" s="195"/>
      <c r="J21" s="37"/>
      <c r="K21" s="37"/>
      <c r="L21" s="37"/>
      <c r="M21" s="37"/>
      <c r="N21" s="37"/>
      <c r="O21" s="37"/>
      <c r="P21" s="37"/>
    </row>
    <row r="22" spans="2:16" ht="29.25" customHeight="1" x14ac:dyDescent="0.7">
      <c r="C22" s="9"/>
      <c r="D22" s="5" t="str">
        <f>MAX($B$15:B22)&amp;"-"&amp;COUNTA($D$15:D21)+1</f>
        <v>1-7</v>
      </c>
      <c r="E22" s="160" t="s">
        <v>67</v>
      </c>
      <c r="F22" s="39"/>
      <c r="G22" s="195"/>
      <c r="H22" s="195"/>
      <c r="I22" s="195"/>
      <c r="J22" s="37"/>
      <c r="K22" s="37"/>
      <c r="L22" s="37"/>
      <c r="M22" s="37"/>
      <c r="N22" s="37"/>
      <c r="O22" s="37"/>
      <c r="P22" s="37"/>
    </row>
    <row r="23" spans="2:16" ht="29.25" customHeight="1" x14ac:dyDescent="0.7">
      <c r="C23" s="9"/>
      <c r="D23" s="5" t="str">
        <f>MAX($B$15:B23)&amp;"-"&amp;COUNTA($D$15:D22)+1</f>
        <v>1-8</v>
      </c>
      <c r="E23" s="160" t="s">
        <v>68</v>
      </c>
      <c r="F23" s="39"/>
      <c r="G23" s="195"/>
      <c r="H23" s="195"/>
      <c r="I23" s="195"/>
      <c r="J23" s="37"/>
      <c r="K23" s="37"/>
      <c r="L23" s="37"/>
      <c r="M23" s="37"/>
      <c r="N23" s="37"/>
      <c r="O23" s="37"/>
      <c r="P23" s="37"/>
    </row>
    <row r="24" spans="2:16" ht="29.25" customHeight="1" x14ac:dyDescent="0.7">
      <c r="C24" s="9"/>
      <c r="D24" s="5" t="str">
        <f>MAX($B$15:B24)&amp;"-"&amp;COUNTA($D$15:D23)+1</f>
        <v>1-9</v>
      </c>
      <c r="E24" s="40" t="s">
        <v>69</v>
      </c>
      <c r="F24" s="41"/>
      <c r="G24" s="24">
        <f>G16-G21</f>
        <v>0</v>
      </c>
      <c r="H24" s="24">
        <f>H16-H21</f>
        <v>0</v>
      </c>
      <c r="I24" s="24">
        <f>I16-I21</f>
        <v>0</v>
      </c>
      <c r="J24" s="37"/>
      <c r="K24" s="37"/>
      <c r="L24" s="37"/>
      <c r="M24" s="37"/>
      <c r="N24" s="37"/>
      <c r="O24" s="37"/>
      <c r="P24" s="37"/>
    </row>
    <row r="25" spans="2:16" x14ac:dyDescent="0.7">
      <c r="D25" s="63"/>
      <c r="E25" s="62"/>
      <c r="F25" s="62"/>
      <c r="G25" s="62"/>
      <c r="H25" s="62"/>
      <c r="I25" s="62"/>
      <c r="J25" s="62"/>
      <c r="K25" s="62"/>
      <c r="L25" s="62"/>
      <c r="M25" s="62"/>
      <c r="N25" s="62"/>
      <c r="O25" s="62"/>
      <c r="P25" s="62"/>
    </row>
    <row r="26" spans="2:16" x14ac:dyDescent="0.7">
      <c r="B26" s="82">
        <f>MAX($B$14:B25)+1</f>
        <v>2</v>
      </c>
      <c r="C26" s="75" t="s">
        <v>70</v>
      </c>
      <c r="D26" s="46"/>
      <c r="E26" s="47"/>
      <c r="F26" s="47"/>
      <c r="G26" s="23"/>
      <c r="H26" s="23"/>
      <c r="I26" s="23"/>
      <c r="J26" s="23"/>
      <c r="K26" s="23"/>
      <c r="L26" s="23"/>
      <c r="M26" s="23"/>
      <c r="N26" s="23"/>
      <c r="O26" s="23"/>
      <c r="P26" s="23"/>
    </row>
    <row r="27" spans="2:16" ht="29.25" customHeight="1" x14ac:dyDescent="0.7">
      <c r="C27" s="62"/>
      <c r="D27" s="5" t="str">
        <f>MAX($B$15:B27)&amp;"-"&amp;COUNTA($D$26:D26)+1</f>
        <v>2-1</v>
      </c>
      <c r="E27" s="40" t="s">
        <v>71</v>
      </c>
      <c r="F27" s="39"/>
      <c r="G27" s="195"/>
      <c r="H27" s="195"/>
      <c r="I27" s="195"/>
      <c r="J27" s="195"/>
      <c r="K27" s="195"/>
      <c r="L27" s="195"/>
      <c r="M27" s="195"/>
      <c r="N27" s="142"/>
      <c r="O27" s="142"/>
      <c r="P27" s="142"/>
    </row>
    <row r="28" spans="2:16" ht="29.25" customHeight="1" x14ac:dyDescent="0.7">
      <c r="D28" s="5" t="str">
        <f>MAX($B$15:B28)&amp;"-"&amp;COUNTA($D$26:D27)+1</f>
        <v>2-2</v>
      </c>
      <c r="E28" s="40" t="s">
        <v>72</v>
      </c>
      <c r="F28" s="39"/>
      <c r="G28" s="195"/>
      <c r="H28" s="195"/>
      <c r="I28" s="195"/>
      <c r="J28" s="195"/>
      <c r="K28" s="195"/>
      <c r="L28" s="195"/>
      <c r="M28" s="195"/>
      <c r="N28" s="142"/>
      <c r="O28" s="142"/>
      <c r="P28" s="142"/>
    </row>
    <row r="29" spans="2:16" ht="29.25" customHeight="1" x14ac:dyDescent="0.7">
      <c r="D29" s="5" t="str">
        <f>MAX($B$15:B29)&amp;"-"&amp;COUNTA($D$26:D28)+1</f>
        <v>2-3</v>
      </c>
      <c r="E29" s="40" t="s">
        <v>73</v>
      </c>
      <c r="F29" s="39"/>
      <c r="G29" s="195"/>
      <c r="H29" s="195"/>
      <c r="I29" s="195"/>
      <c r="J29" s="195"/>
      <c r="K29" s="195"/>
      <c r="L29" s="195"/>
      <c r="M29" s="195"/>
      <c r="N29" s="142"/>
      <c r="O29" s="142"/>
      <c r="P29" s="142"/>
    </row>
    <row r="30" spans="2:16" ht="29.25" customHeight="1" x14ac:dyDescent="0.7">
      <c r="D30" s="5" t="str">
        <f>MAX($B$15:B30)&amp;"-"&amp;COUNTA($D$26:D29)+1</f>
        <v>2-4</v>
      </c>
      <c r="E30" s="40" t="s">
        <v>74</v>
      </c>
      <c r="F30" s="39"/>
      <c r="G30" s="195"/>
      <c r="H30" s="195"/>
      <c r="I30" s="195"/>
      <c r="J30" s="195"/>
      <c r="K30" s="195"/>
      <c r="L30" s="195"/>
      <c r="M30" s="195"/>
      <c r="N30" s="142"/>
      <c r="O30" s="142"/>
      <c r="P30" s="142"/>
    </row>
    <row r="31" spans="2:16" ht="29.25" customHeight="1" x14ac:dyDescent="0.7">
      <c r="C31" s="9"/>
      <c r="D31" s="5" t="str">
        <f>MAX($B$15:B31)&amp;"-"&amp;COUNTA($D$26:D30)+1</f>
        <v>2-5</v>
      </c>
      <c r="E31" s="40" t="s">
        <v>75</v>
      </c>
      <c r="F31" s="39"/>
      <c r="G31" s="195"/>
      <c r="H31" s="195"/>
      <c r="I31" s="195"/>
      <c r="J31" s="195"/>
      <c r="K31" s="195"/>
      <c r="L31" s="195"/>
      <c r="M31" s="195"/>
      <c r="N31" s="142"/>
      <c r="O31" s="142"/>
      <c r="P31" s="142"/>
    </row>
    <row r="32" spans="2:16" ht="29.25" customHeight="1" x14ac:dyDescent="0.7">
      <c r="C32" s="9"/>
      <c r="D32" s="5" t="str">
        <f>MAX($B$15:B32)&amp;"-"&amp;COUNTA($D$26:D31)+1</f>
        <v>2-6</v>
      </c>
      <c r="E32" s="40" t="s">
        <v>76</v>
      </c>
      <c r="F32" s="39"/>
      <c r="G32" s="195"/>
      <c r="H32" s="195"/>
      <c r="I32" s="195"/>
      <c r="J32" s="195"/>
      <c r="K32" s="195"/>
      <c r="L32" s="195"/>
      <c r="M32" s="195"/>
      <c r="N32" s="142"/>
      <c r="O32" s="142"/>
      <c r="P32" s="142"/>
    </row>
    <row r="33" spans="2:18" ht="29.25" customHeight="1" x14ac:dyDescent="0.7">
      <c r="C33" s="9"/>
      <c r="D33" s="7" t="str">
        <f>MAX($B$15:B33)&amp;"-"&amp;COUNTA($D$26:D32)+1</f>
        <v>2-7</v>
      </c>
      <c r="E33" s="164" t="s">
        <v>77</v>
      </c>
      <c r="F33" s="43"/>
      <c r="G33" s="24">
        <f>+G29+G30+G31+G32</f>
        <v>0</v>
      </c>
      <c r="H33" s="25">
        <f>+H29+H30+H31+H32</f>
        <v>0</v>
      </c>
      <c r="I33" s="36">
        <f t="shared" ref="I33:P33" si="2">+I29+I30+I31+I32</f>
        <v>0</v>
      </c>
      <c r="J33" s="25">
        <f t="shared" si="2"/>
        <v>0</v>
      </c>
      <c r="K33" s="25">
        <f t="shared" si="2"/>
        <v>0</v>
      </c>
      <c r="L33" s="25">
        <f t="shared" si="2"/>
        <v>0</v>
      </c>
      <c r="M33" s="25">
        <f t="shared" si="2"/>
        <v>0</v>
      </c>
      <c r="N33" s="25">
        <f t="shared" si="2"/>
        <v>0</v>
      </c>
      <c r="O33" s="25">
        <f t="shared" si="2"/>
        <v>0</v>
      </c>
      <c r="P33" s="25">
        <f t="shared" si="2"/>
        <v>0</v>
      </c>
    </row>
    <row r="34" spans="2:18" ht="29.25" customHeight="1" x14ac:dyDescent="0.7">
      <c r="C34" s="9"/>
      <c r="D34" s="5" t="str">
        <f>MAX($B$15:B34)&amp;"-"&amp;COUNTA($D$26:D33)+1</f>
        <v>2-8</v>
      </c>
      <c r="E34" s="165" t="s">
        <v>78</v>
      </c>
      <c r="F34" s="41" t="s">
        <v>79</v>
      </c>
      <c r="G34" s="197"/>
    </row>
    <row r="35" spans="2:18" ht="29.25" customHeight="1" x14ac:dyDescent="0.7">
      <c r="C35" s="9"/>
      <c r="D35" s="5" t="str">
        <f>MAX($B$15:B35)&amp;"-"&amp;COUNTA($D$26:D34)+1</f>
        <v>2-9</v>
      </c>
      <c r="E35" s="165" t="s">
        <v>80</v>
      </c>
      <c r="F35" s="39" t="s">
        <v>81</v>
      </c>
      <c r="G35" s="195"/>
      <c r="H35" s="142"/>
      <c r="I35" s="196"/>
      <c r="J35" s="142"/>
      <c r="K35" s="142"/>
      <c r="L35" s="142"/>
      <c r="M35" s="142"/>
      <c r="N35" s="142"/>
      <c r="O35" s="142"/>
      <c r="P35" s="142"/>
    </row>
    <row r="36" spans="2:18" ht="29.25" customHeight="1" x14ac:dyDescent="0.7">
      <c r="C36" s="9"/>
      <c r="D36" s="5" t="str">
        <f>MAX($B$15:B36)&amp;"-"&amp;COUNTA($D$26:D35)+1</f>
        <v>2-10</v>
      </c>
      <c r="E36" s="165" t="s">
        <v>82</v>
      </c>
      <c r="F36" s="41" t="s">
        <v>81</v>
      </c>
      <c r="G36" s="195"/>
      <c r="H36" s="142"/>
      <c r="I36" s="196"/>
      <c r="J36" s="142"/>
      <c r="K36" s="142"/>
      <c r="L36" s="142"/>
      <c r="M36" s="142"/>
      <c r="N36" s="142"/>
      <c r="O36" s="142"/>
      <c r="P36" s="142"/>
    </row>
    <row r="37" spans="2:18" ht="29.25" customHeight="1" x14ac:dyDescent="0.7">
      <c r="C37" s="9"/>
      <c r="D37" s="5" t="str">
        <f>MAX($B$15:B37)&amp;"-"&amp;COUNTA($D$26:D36)+1</f>
        <v>2-11</v>
      </c>
      <c r="E37" s="165" t="s">
        <v>83</v>
      </c>
      <c r="F37" s="39" t="s">
        <v>81</v>
      </c>
      <c r="G37" s="195"/>
      <c r="H37" s="142"/>
      <c r="I37" s="196"/>
      <c r="J37" s="142"/>
      <c r="K37" s="142"/>
      <c r="L37" s="142"/>
      <c r="M37" s="142"/>
      <c r="N37" s="142"/>
      <c r="O37" s="142"/>
      <c r="P37" s="142"/>
    </row>
    <row r="38" spans="2:18" ht="29.25" customHeight="1" x14ac:dyDescent="0.7">
      <c r="C38" s="9"/>
      <c r="D38" s="7" t="str">
        <f>MAX($B$15:B38)&amp;"-"&amp;COUNTA($D$26:D37)+1</f>
        <v>2-12</v>
      </c>
      <c r="E38" s="164" t="s">
        <v>84</v>
      </c>
      <c r="F38" s="43"/>
      <c r="G38" s="24" t="str">
        <f t="shared" ref="G38:P38" si="3">IFERROR(+G30/G35,"")</f>
        <v/>
      </c>
      <c r="H38" s="25" t="str">
        <f t="shared" si="3"/>
        <v/>
      </c>
      <c r="I38" s="36" t="str">
        <f t="shared" si="3"/>
        <v/>
      </c>
      <c r="J38" s="25" t="str">
        <f t="shared" si="3"/>
        <v/>
      </c>
      <c r="K38" s="25" t="str">
        <f t="shared" si="3"/>
        <v/>
      </c>
      <c r="L38" s="25" t="str">
        <f t="shared" si="3"/>
        <v/>
      </c>
      <c r="M38" s="25" t="str">
        <f t="shared" si="3"/>
        <v/>
      </c>
      <c r="N38" s="25" t="str">
        <f t="shared" si="3"/>
        <v/>
      </c>
      <c r="O38" s="25" t="str">
        <f t="shared" si="3"/>
        <v/>
      </c>
      <c r="P38" s="25" t="str">
        <f t="shared" si="3"/>
        <v/>
      </c>
    </row>
    <row r="39" spans="2:18" ht="29.25" customHeight="1" x14ac:dyDescent="0.7">
      <c r="C39" s="9"/>
      <c r="D39" s="7" t="str">
        <f>MAX($B$15:B39)&amp;"-"&amp;COUNTA($D$26:D38)+1</f>
        <v>2-13</v>
      </c>
      <c r="E39" s="164" t="s">
        <v>85</v>
      </c>
      <c r="F39" s="44"/>
      <c r="G39" s="24" t="str">
        <f t="shared" ref="G39:P39" si="4">IFERROR(+G30/G36,"")</f>
        <v/>
      </c>
      <c r="H39" s="25" t="str">
        <f t="shared" si="4"/>
        <v/>
      </c>
      <c r="I39" s="36" t="str">
        <f t="shared" si="4"/>
        <v/>
      </c>
      <c r="J39" s="25" t="str">
        <f t="shared" si="4"/>
        <v/>
      </c>
      <c r="K39" s="25" t="str">
        <f t="shared" si="4"/>
        <v/>
      </c>
      <c r="L39" s="25" t="str">
        <f t="shared" si="4"/>
        <v/>
      </c>
      <c r="M39" s="25" t="str">
        <f t="shared" si="4"/>
        <v/>
      </c>
      <c r="N39" s="25" t="str">
        <f t="shared" si="4"/>
        <v/>
      </c>
      <c r="O39" s="25" t="str">
        <f t="shared" si="4"/>
        <v/>
      </c>
      <c r="P39" s="25" t="str">
        <f t="shared" si="4"/>
        <v/>
      </c>
    </row>
    <row r="40" spans="2:18" ht="29.25" customHeight="1" x14ac:dyDescent="0.7">
      <c r="C40" s="9"/>
      <c r="D40" s="7" t="str">
        <f>MAX($B$15:B40)&amp;"-"&amp;COUNTA($D$26:D39)+1</f>
        <v>2-14</v>
      </c>
      <c r="E40" s="164" t="s">
        <v>86</v>
      </c>
      <c r="F40" s="43" t="s">
        <v>87</v>
      </c>
      <c r="G40" s="26"/>
      <c r="H40" s="77" t="str">
        <f t="shared" ref="H40:P41" si="5">IFERROR((H38-G38)/G38,"")</f>
        <v/>
      </c>
      <c r="I40" s="78" t="str">
        <f t="shared" si="5"/>
        <v/>
      </c>
      <c r="J40" s="77" t="str">
        <f t="shared" si="5"/>
        <v/>
      </c>
      <c r="K40" s="77" t="str">
        <f t="shared" si="5"/>
        <v/>
      </c>
      <c r="L40" s="77" t="str">
        <f t="shared" si="5"/>
        <v/>
      </c>
      <c r="M40" s="77" t="str">
        <f t="shared" si="5"/>
        <v/>
      </c>
      <c r="N40" s="77" t="str">
        <f t="shared" si="5"/>
        <v/>
      </c>
      <c r="O40" s="77" t="str">
        <f t="shared" si="5"/>
        <v/>
      </c>
      <c r="P40" s="77" t="str">
        <f t="shared" si="5"/>
        <v/>
      </c>
    </row>
    <row r="41" spans="2:18" ht="29.25" customHeight="1" x14ac:dyDescent="0.7">
      <c r="C41" s="9"/>
      <c r="D41" s="7" t="str">
        <f>MAX($B$15:B41)&amp;"-"&amp;COUNTA($D$26:D40)+1</f>
        <v>2-15</v>
      </c>
      <c r="E41" s="164" t="s">
        <v>88</v>
      </c>
      <c r="F41" s="44" t="s">
        <v>89</v>
      </c>
      <c r="G41" s="26"/>
      <c r="H41" s="77" t="str">
        <f t="shared" si="5"/>
        <v/>
      </c>
      <c r="I41" s="78" t="str">
        <f t="shared" si="5"/>
        <v/>
      </c>
      <c r="J41" s="77" t="str">
        <f t="shared" si="5"/>
        <v/>
      </c>
      <c r="K41" s="77" t="str">
        <f t="shared" si="5"/>
        <v/>
      </c>
      <c r="L41" s="77" t="str">
        <f t="shared" si="5"/>
        <v/>
      </c>
      <c r="M41" s="77" t="str">
        <f t="shared" si="5"/>
        <v/>
      </c>
      <c r="N41" s="77" t="str">
        <f t="shared" si="5"/>
        <v/>
      </c>
      <c r="O41" s="77" t="str">
        <f t="shared" si="5"/>
        <v/>
      </c>
      <c r="P41" s="77" t="str">
        <f t="shared" si="5"/>
        <v/>
      </c>
    </row>
    <row r="42" spans="2:18" ht="29.25" customHeight="1" x14ac:dyDescent="0.7">
      <c r="C42" s="9"/>
      <c r="D42" s="7" t="str">
        <f>MAX($B$15:B42)&amp;"-"&amp;COUNTA($D$26:D41)+1</f>
        <v>2-16</v>
      </c>
      <c r="E42" s="164" t="s">
        <v>90</v>
      </c>
      <c r="F42" s="43"/>
      <c r="G42" s="105" t="str">
        <f t="shared" ref="G42" si="6">IFERROR(+G31/G37,"")</f>
        <v/>
      </c>
      <c r="H42" s="106" t="str">
        <f>IFERROR(+H31/H37,"")</f>
        <v/>
      </c>
      <c r="I42" s="107" t="str">
        <f>IFERROR(+I31/I37,"")</f>
        <v/>
      </c>
      <c r="J42" s="106" t="str">
        <f>IFERROR(+J31/J37,"")</f>
        <v/>
      </c>
      <c r="K42" s="106" t="str">
        <f t="shared" ref="K42:P42" si="7">IFERROR(+K31/K37,"")</f>
        <v/>
      </c>
      <c r="L42" s="106" t="str">
        <f t="shared" si="7"/>
        <v/>
      </c>
      <c r="M42" s="106" t="str">
        <f t="shared" si="7"/>
        <v/>
      </c>
      <c r="N42" s="106" t="str">
        <f t="shared" si="7"/>
        <v/>
      </c>
      <c r="O42" s="106" t="str">
        <f t="shared" si="7"/>
        <v/>
      </c>
      <c r="P42" s="25" t="str">
        <f t="shared" si="7"/>
        <v/>
      </c>
    </row>
    <row r="43" spans="2:18" ht="29.25" customHeight="1" x14ac:dyDescent="0.7">
      <c r="C43" s="9"/>
      <c r="D43" s="7" t="str">
        <f>MAX($B$15:B43)&amp;"-"&amp;COUNTA($D$26:D42)+1</f>
        <v>2-17</v>
      </c>
      <c r="E43" s="164" t="s">
        <v>91</v>
      </c>
      <c r="F43" s="43" t="s">
        <v>87</v>
      </c>
      <c r="G43" s="26"/>
      <c r="H43" s="77" t="str">
        <f>IFERROR((H42-G42)/G42,"")</f>
        <v/>
      </c>
      <c r="I43" s="78" t="str">
        <f>IFERROR((I42-H42)/H42,"")</f>
        <v/>
      </c>
      <c r="J43" s="77" t="str">
        <f>IFERROR((J42-I42)/I42,"")</f>
        <v/>
      </c>
      <c r="K43" s="77" t="str">
        <f t="shared" ref="K43:P43" si="8">IFERROR((K42-J42)/J42,"")</f>
        <v/>
      </c>
      <c r="L43" s="77" t="str">
        <f t="shared" si="8"/>
        <v/>
      </c>
      <c r="M43" s="77" t="str">
        <f t="shared" si="8"/>
        <v/>
      </c>
      <c r="N43" s="77" t="str">
        <f t="shared" si="8"/>
        <v/>
      </c>
      <c r="O43" s="77" t="str">
        <f t="shared" si="8"/>
        <v/>
      </c>
      <c r="P43" s="77" t="str">
        <f t="shared" si="8"/>
        <v/>
      </c>
    </row>
    <row r="44" spans="2:18" ht="29.25" customHeight="1" x14ac:dyDescent="0.7">
      <c r="C44" s="9"/>
      <c r="D44" s="162" t="str">
        <f>MAX($B$15:B44)&amp;"-"&amp;COUNTA($D$26:D43)+1</f>
        <v>2-18</v>
      </c>
      <c r="E44" s="164" t="s">
        <v>92</v>
      </c>
      <c r="F44" s="43"/>
      <c r="G44" s="24" t="str">
        <f>IFERROR(+G33/(G35+G37),"")</f>
        <v/>
      </c>
      <c r="H44" s="25" t="str">
        <f t="shared" ref="H44" si="9">IFERROR(+H33/(H35+H37),"")</f>
        <v/>
      </c>
      <c r="I44" s="36" t="str">
        <f>IFERROR(+I33/(I35+I37),"")</f>
        <v/>
      </c>
      <c r="J44" s="25" t="str">
        <f t="shared" ref="J44:P44" si="10">IFERROR(+J33/(J35+J37),"")</f>
        <v/>
      </c>
      <c r="K44" s="25" t="str">
        <f t="shared" si="10"/>
        <v/>
      </c>
      <c r="L44" s="25" t="str">
        <f t="shared" si="10"/>
        <v/>
      </c>
      <c r="M44" s="25" t="str">
        <f t="shared" si="10"/>
        <v/>
      </c>
      <c r="N44" s="25" t="str">
        <f t="shared" si="10"/>
        <v/>
      </c>
      <c r="O44" s="25" t="str">
        <f t="shared" si="10"/>
        <v/>
      </c>
      <c r="P44" s="25" t="str">
        <f t="shared" si="10"/>
        <v/>
      </c>
    </row>
    <row r="45" spans="2:18" ht="29.25" customHeight="1" x14ac:dyDescent="0.7">
      <c r="C45" s="9"/>
      <c r="D45" s="7" t="str">
        <f>MAX($B$15:B45)&amp;"-"&amp;COUNTA($D$26:D44)+1</f>
        <v>2-19</v>
      </c>
      <c r="E45" s="164" t="s">
        <v>93</v>
      </c>
      <c r="F45" s="44"/>
      <c r="G45" s="24" t="str">
        <f t="shared" ref="G45:H45" si="11">IFERROR(+G33/(G36+G37),"")</f>
        <v/>
      </c>
      <c r="H45" s="25" t="str">
        <f t="shared" si="11"/>
        <v/>
      </c>
      <c r="I45" s="36" t="str">
        <f>IFERROR(+I33/(I36+I37),"")</f>
        <v/>
      </c>
      <c r="J45" s="25" t="str">
        <f t="shared" ref="J45:P45" si="12">IFERROR(+J33/(J36+J37),"")</f>
        <v/>
      </c>
      <c r="K45" s="25" t="str">
        <f t="shared" si="12"/>
        <v/>
      </c>
      <c r="L45" s="25" t="str">
        <f t="shared" si="12"/>
        <v/>
      </c>
      <c r="M45" s="25" t="str">
        <f t="shared" si="12"/>
        <v/>
      </c>
      <c r="N45" s="25" t="str">
        <f t="shared" si="12"/>
        <v/>
      </c>
      <c r="O45" s="25" t="str">
        <f t="shared" si="12"/>
        <v/>
      </c>
      <c r="P45" s="25" t="str">
        <f t="shared" si="12"/>
        <v/>
      </c>
    </row>
    <row r="46" spans="2:18" x14ac:dyDescent="0.7">
      <c r="D46" s="63"/>
      <c r="E46" s="62"/>
      <c r="F46" s="62"/>
      <c r="G46" s="62"/>
      <c r="H46" s="62"/>
      <c r="I46" s="62"/>
      <c r="J46" s="62"/>
      <c r="K46" s="62"/>
      <c r="L46" s="62"/>
      <c r="M46" s="62"/>
      <c r="N46" s="62"/>
      <c r="O46" s="62"/>
      <c r="P46" s="62"/>
    </row>
    <row r="47" spans="2:18" x14ac:dyDescent="0.7">
      <c r="B47" s="82">
        <f>MAX($B$14:B46)+1</f>
        <v>3</v>
      </c>
      <c r="C47" s="75" t="s">
        <v>94</v>
      </c>
      <c r="D47" s="46"/>
      <c r="E47" s="47"/>
      <c r="F47" s="47"/>
      <c r="G47" s="23"/>
      <c r="H47" s="23"/>
      <c r="I47" s="23"/>
      <c r="J47" s="23"/>
      <c r="K47" s="23"/>
      <c r="L47" s="23"/>
      <c r="M47" s="23"/>
      <c r="N47" s="23"/>
      <c r="O47" s="23"/>
      <c r="P47" s="23"/>
    </row>
    <row r="48" spans="2:18" ht="29.25" customHeight="1" x14ac:dyDescent="0.7">
      <c r="C48" s="62"/>
      <c r="D48" s="5" t="str">
        <f>MAX($B$15:B48)&amp;"-"&amp;COUNTA($D$47:D47)+1</f>
        <v>3-1</v>
      </c>
      <c r="E48" s="40" t="s">
        <v>95</v>
      </c>
      <c r="F48" s="39" t="s">
        <v>96</v>
      </c>
      <c r="G48" s="195"/>
      <c r="H48" s="142"/>
      <c r="I48" s="196"/>
      <c r="J48" s="37"/>
      <c r="K48" s="37"/>
      <c r="L48" s="37"/>
      <c r="M48" s="37"/>
      <c r="N48" s="37"/>
      <c r="O48" s="37"/>
      <c r="P48" s="37"/>
      <c r="Q48" s="98" t="s">
        <v>97</v>
      </c>
      <c r="R48" s="98" t="s">
        <v>98</v>
      </c>
    </row>
    <row r="49" spans="2:18" ht="29.25" customHeight="1" x14ac:dyDescent="0.7">
      <c r="D49" s="5" t="str">
        <f>MAX($B$15:B49)&amp;"-"&amp;COUNTA($D$47:D48)+1</f>
        <v>3-2</v>
      </c>
      <c r="E49" s="40" t="s">
        <v>99</v>
      </c>
      <c r="F49" s="39"/>
      <c r="G49" s="195"/>
      <c r="H49" s="142"/>
      <c r="I49" s="196"/>
      <c r="J49" s="37"/>
      <c r="K49" s="37"/>
      <c r="L49" s="37"/>
      <c r="M49" s="37"/>
      <c r="N49" s="37"/>
      <c r="O49" s="37"/>
      <c r="P49" s="37"/>
    </row>
    <row r="50" spans="2:18" ht="29.25" customHeight="1" x14ac:dyDescent="0.7">
      <c r="D50" s="5" t="str">
        <f>MAX($B$15:B50)&amp;"-"&amp;COUNTA($D$47:D49)+1</f>
        <v>3-3</v>
      </c>
      <c r="E50" s="40" t="s">
        <v>100</v>
      </c>
      <c r="F50" s="39" t="s">
        <v>101</v>
      </c>
      <c r="G50" s="195"/>
      <c r="H50" s="142"/>
      <c r="I50" s="196"/>
      <c r="J50" s="37"/>
      <c r="K50" s="37"/>
      <c r="L50" s="37"/>
      <c r="M50" s="37"/>
      <c r="N50" s="37"/>
      <c r="O50" s="37"/>
      <c r="P50" s="37"/>
      <c r="Q50" s="98" t="s">
        <v>102</v>
      </c>
      <c r="R50" s="98" t="s">
        <v>103</v>
      </c>
    </row>
    <row r="51" spans="2:18" ht="29.25" customHeight="1" x14ac:dyDescent="0.7">
      <c r="D51" s="5" t="str">
        <f>MAX($B$15:B51)&amp;"-"&amp;COUNTA($D$47:D50)+1</f>
        <v>3-4</v>
      </c>
      <c r="E51" s="40" t="s">
        <v>104</v>
      </c>
      <c r="F51" s="39" t="s">
        <v>101</v>
      </c>
      <c r="G51" s="195"/>
      <c r="H51" s="142"/>
      <c r="I51" s="196"/>
      <c r="J51" s="37"/>
      <c r="K51" s="37"/>
      <c r="L51" s="37"/>
      <c r="M51" s="37"/>
      <c r="N51" s="37"/>
      <c r="O51" s="37"/>
      <c r="P51" s="37"/>
      <c r="Q51" s="98" t="s">
        <v>105</v>
      </c>
    </row>
    <row r="52" spans="2:18" x14ac:dyDescent="0.7">
      <c r="E52" s="6"/>
      <c r="F52" s="6"/>
    </row>
    <row r="53" spans="2:18" x14ac:dyDescent="0.7">
      <c r="B53" s="82">
        <f>MAX($B$14:B52)+1</f>
        <v>4</v>
      </c>
      <c r="C53" s="74" t="s">
        <v>106</v>
      </c>
    </row>
    <row r="54" spans="2:18" ht="29.25" customHeight="1" x14ac:dyDescent="0.7">
      <c r="C54" s="62"/>
      <c r="D54" s="5" t="str">
        <f>MAX($B$15:B54)&amp;"-"&amp;COUNTA($D$53:D53)+1</f>
        <v>4-1</v>
      </c>
      <c r="E54" s="40" t="s">
        <v>107</v>
      </c>
      <c r="F54" s="39" t="s">
        <v>108</v>
      </c>
      <c r="G54" s="198"/>
      <c r="H54" s="150" t="s">
        <v>109</v>
      </c>
    </row>
    <row r="55" spans="2:18" ht="29.25" customHeight="1" x14ac:dyDescent="0.7">
      <c r="D55" s="5" t="str">
        <f>MAX($B$15:B55)&amp;"-"&amp;COUNTA($D$53:D54)+1</f>
        <v>4-2</v>
      </c>
      <c r="E55" s="40" t="s">
        <v>110</v>
      </c>
      <c r="F55" s="39" t="s">
        <v>108</v>
      </c>
      <c r="G55" s="198"/>
      <c r="H55" s="150" t="s">
        <v>111</v>
      </c>
    </row>
    <row r="56" spans="2:18" ht="29.25" customHeight="1" x14ac:dyDescent="0.7">
      <c r="D56" s="5" t="str">
        <f>MAX($B$15:B56)&amp;"-"&amp;COUNTA($D$53:D55)+1</f>
        <v>4-3</v>
      </c>
      <c r="E56" s="47" t="s">
        <v>112</v>
      </c>
      <c r="F56" s="39" t="s">
        <v>108</v>
      </c>
      <c r="G56" s="199"/>
    </row>
    <row r="57" spans="2:18" ht="29.25" customHeight="1" x14ac:dyDescent="0.7">
      <c r="D57" s="5" t="str">
        <f>MAX($B$15:B57)&amp;"-"&amp;COUNTA($D$53:D56)+1</f>
        <v>4-4</v>
      </c>
      <c r="E57" s="47" t="s">
        <v>113</v>
      </c>
      <c r="F57" s="39" t="s">
        <v>108</v>
      </c>
      <c r="G57" s="199"/>
    </row>
    <row r="58" spans="2:18" x14ac:dyDescent="0.7">
      <c r="E58" s="98" t="s">
        <v>114</v>
      </c>
      <c r="F58" s="6"/>
      <c r="G58" s="6"/>
      <c r="H58" s="6"/>
    </row>
    <row r="59" spans="2:18" x14ac:dyDescent="0.7">
      <c r="E59" s="6"/>
      <c r="F59" s="6"/>
    </row>
    <row r="60" spans="2:18" ht="19.899999999999999" x14ac:dyDescent="0.7">
      <c r="B60" s="38" t="s">
        <v>115</v>
      </c>
      <c r="D60" s="1"/>
    </row>
    <row r="61" spans="2:18" x14ac:dyDescent="0.7">
      <c r="B61" s="82">
        <f>MAX($B$14:B60)+1</f>
        <v>5</v>
      </c>
      <c r="C61" s="74" t="s">
        <v>116</v>
      </c>
      <c r="D61" s="4"/>
      <c r="E61" s="6"/>
      <c r="F61" s="6"/>
    </row>
    <row r="62" spans="2:18" x14ac:dyDescent="0.7">
      <c r="B62" s="82"/>
      <c r="C62" s="178" t="s">
        <v>117</v>
      </c>
      <c r="D62" s="4"/>
      <c r="E62" s="6"/>
      <c r="F62" s="6"/>
    </row>
    <row r="63" spans="2:18" x14ac:dyDescent="0.7">
      <c r="B63" s="82"/>
      <c r="C63" s="178" t="s">
        <v>118</v>
      </c>
      <c r="D63" s="4"/>
      <c r="E63" s="6"/>
      <c r="F63" s="6"/>
    </row>
    <row r="64" spans="2:18" ht="29.25" customHeight="1" x14ac:dyDescent="0.7">
      <c r="C64" s="62"/>
      <c r="D64" s="5" t="str">
        <f>MAX($B$15:B64)&amp;"-"&amp;COUNTA($D$61:D61)+1</f>
        <v>5-1</v>
      </c>
      <c r="E64" s="40" t="s">
        <v>71</v>
      </c>
      <c r="F64" s="39"/>
      <c r="G64" s="195"/>
      <c r="H64" s="142"/>
      <c r="I64" s="196"/>
      <c r="J64" s="142"/>
      <c r="K64" s="142"/>
      <c r="L64" s="142"/>
      <c r="M64" s="142"/>
      <c r="N64" s="142"/>
      <c r="O64" s="142"/>
      <c r="P64" s="142"/>
    </row>
    <row r="65" spans="3:16" ht="29.25" customHeight="1" x14ac:dyDescent="0.7">
      <c r="D65" s="5" t="str">
        <f>MAX($B$15:B65)&amp;"-"&amp;COUNTA($D$61:D64)+1</f>
        <v>5-2</v>
      </c>
      <c r="E65" s="40" t="s">
        <v>72</v>
      </c>
      <c r="F65" s="39"/>
      <c r="G65" s="195"/>
      <c r="H65" s="142"/>
      <c r="I65" s="196"/>
      <c r="J65" s="142"/>
      <c r="K65" s="142"/>
      <c r="L65" s="142"/>
      <c r="M65" s="142"/>
      <c r="N65" s="142"/>
      <c r="O65" s="142"/>
      <c r="P65" s="142"/>
    </row>
    <row r="66" spans="3:16" ht="29.25" customHeight="1" x14ac:dyDescent="0.7">
      <c r="D66" s="5" t="str">
        <f>MAX($B$15:B66)&amp;"-"&amp;COUNTA($D$61:D65)+1</f>
        <v>5-3</v>
      </c>
      <c r="E66" s="40" t="s">
        <v>73</v>
      </c>
      <c r="F66" s="39"/>
      <c r="G66" s="195"/>
      <c r="H66" s="142"/>
      <c r="I66" s="196"/>
      <c r="J66" s="142"/>
      <c r="K66" s="142"/>
      <c r="L66" s="142"/>
      <c r="M66" s="142"/>
      <c r="N66" s="142"/>
      <c r="O66" s="142"/>
      <c r="P66" s="142"/>
    </row>
    <row r="67" spans="3:16" ht="29.25" customHeight="1" x14ac:dyDescent="0.7">
      <c r="C67" s="9"/>
      <c r="D67" s="7" t="str">
        <f>MAX($B$15:B67)&amp;"-"&amp;COUNTA($D$61:D66)+1</f>
        <v>5-4</v>
      </c>
      <c r="E67" s="42" t="s">
        <v>74</v>
      </c>
      <c r="F67" s="43"/>
      <c r="G67" s="105">
        <f>+G96+G115+G134+G153+G172+G191</f>
        <v>0</v>
      </c>
      <c r="H67" s="106">
        <f t="shared" ref="H67:P68" si="13">+H96+H115+H134+H153+H172+H191</f>
        <v>0</v>
      </c>
      <c r="I67" s="107">
        <f t="shared" si="13"/>
        <v>0</v>
      </c>
      <c r="J67" s="106">
        <f t="shared" si="13"/>
        <v>0</v>
      </c>
      <c r="K67" s="106">
        <f t="shared" si="13"/>
        <v>0</v>
      </c>
      <c r="L67" s="106">
        <f t="shared" si="13"/>
        <v>0</v>
      </c>
      <c r="M67" s="106">
        <f t="shared" si="13"/>
        <v>0</v>
      </c>
      <c r="N67" s="106">
        <f t="shared" si="13"/>
        <v>0</v>
      </c>
      <c r="O67" s="106">
        <f t="shared" si="13"/>
        <v>0</v>
      </c>
      <c r="P67" s="106">
        <f t="shared" si="13"/>
        <v>0</v>
      </c>
    </row>
    <row r="68" spans="3:16" ht="29.25" customHeight="1" x14ac:dyDescent="0.7">
      <c r="C68" s="9"/>
      <c r="D68" s="7" t="str">
        <f>MAX($B$15:B68)&amp;"-"&amp;COUNTA($D$61:D67)+1</f>
        <v>5-5</v>
      </c>
      <c r="E68" s="42" t="s">
        <v>75</v>
      </c>
      <c r="F68" s="43"/>
      <c r="G68" s="105">
        <f>+G97+G116+G135+G154+G173+G192</f>
        <v>0</v>
      </c>
      <c r="H68" s="106">
        <f t="shared" si="13"/>
        <v>0</v>
      </c>
      <c r="I68" s="107">
        <f t="shared" si="13"/>
        <v>0</v>
      </c>
      <c r="J68" s="106">
        <f t="shared" si="13"/>
        <v>0</v>
      </c>
      <c r="K68" s="106">
        <f t="shared" si="13"/>
        <v>0</v>
      </c>
      <c r="L68" s="106">
        <f t="shared" si="13"/>
        <v>0</v>
      </c>
      <c r="M68" s="106">
        <f t="shared" si="13"/>
        <v>0</v>
      </c>
      <c r="N68" s="106">
        <f t="shared" si="13"/>
        <v>0</v>
      </c>
      <c r="O68" s="106">
        <f t="shared" si="13"/>
        <v>0</v>
      </c>
      <c r="P68" s="106">
        <f>+P97+P116+P135+P154+P173+P192</f>
        <v>0</v>
      </c>
    </row>
    <row r="69" spans="3:16" ht="29.25" customHeight="1" x14ac:dyDescent="0.7">
      <c r="C69" s="9"/>
      <c r="D69" s="5" t="str">
        <f>MAX($B$15:B69)&amp;"-"&amp;COUNTA($D$61:D68)+1</f>
        <v>5-6</v>
      </c>
      <c r="E69" s="40" t="s">
        <v>76</v>
      </c>
      <c r="F69" s="39"/>
      <c r="G69" s="195"/>
      <c r="H69" s="142"/>
      <c r="I69" s="196"/>
      <c r="J69" s="142"/>
      <c r="K69" s="142"/>
      <c r="L69" s="142"/>
      <c r="M69" s="142"/>
      <c r="N69" s="142"/>
      <c r="O69" s="142"/>
      <c r="P69" s="142"/>
    </row>
    <row r="70" spans="3:16" ht="29.25" customHeight="1" x14ac:dyDescent="0.7">
      <c r="C70" s="9"/>
      <c r="D70" s="7" t="str">
        <f>MAX($B$15:B70)&amp;"-"&amp;COUNTA($D$61:D69)+1</f>
        <v>5-7</v>
      </c>
      <c r="E70" s="164" t="s">
        <v>77</v>
      </c>
      <c r="F70" s="43"/>
      <c r="G70" s="24">
        <f>+G66+G67+G68+G69</f>
        <v>0</v>
      </c>
      <c r="H70" s="25">
        <f t="shared" ref="H70:P70" si="14">+H66+H67+H68+H69</f>
        <v>0</v>
      </c>
      <c r="I70" s="36">
        <f t="shared" si="14"/>
        <v>0</v>
      </c>
      <c r="J70" s="25">
        <f t="shared" si="14"/>
        <v>0</v>
      </c>
      <c r="K70" s="25">
        <f t="shared" si="14"/>
        <v>0</v>
      </c>
      <c r="L70" s="25">
        <f t="shared" si="14"/>
        <v>0</v>
      </c>
      <c r="M70" s="25">
        <f t="shared" si="14"/>
        <v>0</v>
      </c>
      <c r="N70" s="25">
        <f t="shared" si="14"/>
        <v>0</v>
      </c>
      <c r="O70" s="25">
        <f t="shared" si="14"/>
        <v>0</v>
      </c>
      <c r="P70" s="25">
        <f t="shared" si="14"/>
        <v>0</v>
      </c>
    </row>
    <row r="71" spans="3:16" ht="29.25" customHeight="1" x14ac:dyDescent="0.7">
      <c r="C71" s="9"/>
      <c r="D71" s="7" t="str">
        <f>MAX($B$15:B71)&amp;"-"&amp;COUNTA($D$61:D70)+1</f>
        <v>5-8</v>
      </c>
      <c r="E71" s="164" t="s">
        <v>80</v>
      </c>
      <c r="F71" s="43" t="s">
        <v>81</v>
      </c>
      <c r="G71" s="105">
        <f>IF($G$34="就業時間換算","",+G98+G117+G136+G155+G174+G193)</f>
        <v>0</v>
      </c>
      <c r="H71" s="106">
        <f t="shared" ref="H71:P71" si="15">IF($G$34="就業時間換算","",+H98+H117+H136+H155+H174+H193)</f>
        <v>0</v>
      </c>
      <c r="I71" s="107">
        <f t="shared" si="15"/>
        <v>0</v>
      </c>
      <c r="J71" s="106">
        <f t="shared" si="15"/>
        <v>0</v>
      </c>
      <c r="K71" s="106">
        <f t="shared" si="15"/>
        <v>0</v>
      </c>
      <c r="L71" s="106">
        <f t="shared" si="15"/>
        <v>0</v>
      </c>
      <c r="M71" s="106">
        <f t="shared" si="15"/>
        <v>0</v>
      </c>
      <c r="N71" s="106">
        <f t="shared" si="15"/>
        <v>0</v>
      </c>
      <c r="O71" s="106">
        <f t="shared" si="15"/>
        <v>0</v>
      </c>
      <c r="P71" s="106">
        <f t="shared" si="15"/>
        <v>0</v>
      </c>
    </row>
    <row r="72" spans="3:16" ht="29.25" customHeight="1" x14ac:dyDescent="0.7">
      <c r="C72" s="9"/>
      <c r="D72" s="7" t="str">
        <f>MAX($B$15:B72)&amp;"-"&amp;COUNTA($D$61:D71)+1</f>
        <v>5-9</v>
      </c>
      <c r="E72" s="164" t="s">
        <v>82</v>
      </c>
      <c r="F72" s="44" t="s">
        <v>81</v>
      </c>
      <c r="G72" s="105">
        <f>IF($G$34="人数換算","",+G99+G118+G137+G156+G175+G194)</f>
        <v>0</v>
      </c>
      <c r="H72" s="106">
        <f t="shared" ref="H72:P72" si="16">IF($G$34="人数換算","",+H99+H118+H137+H156+H175+H194)</f>
        <v>0</v>
      </c>
      <c r="I72" s="107">
        <f t="shared" si="16"/>
        <v>0</v>
      </c>
      <c r="J72" s="106">
        <f t="shared" si="16"/>
        <v>0</v>
      </c>
      <c r="K72" s="106">
        <f t="shared" si="16"/>
        <v>0</v>
      </c>
      <c r="L72" s="106">
        <f t="shared" si="16"/>
        <v>0</v>
      </c>
      <c r="M72" s="106">
        <f t="shared" si="16"/>
        <v>0</v>
      </c>
      <c r="N72" s="106">
        <f t="shared" si="16"/>
        <v>0</v>
      </c>
      <c r="O72" s="106">
        <f t="shared" si="16"/>
        <v>0</v>
      </c>
      <c r="P72" s="106">
        <f t="shared" si="16"/>
        <v>0</v>
      </c>
    </row>
    <row r="73" spans="3:16" ht="29.25" customHeight="1" x14ac:dyDescent="0.7">
      <c r="C73" s="9"/>
      <c r="D73" s="7" t="str">
        <f>MAX($B$15:B73)&amp;"-"&amp;COUNTA($D$61:D72)+1</f>
        <v>5-10</v>
      </c>
      <c r="E73" s="164" t="s">
        <v>83</v>
      </c>
      <c r="F73" s="44" t="s">
        <v>81</v>
      </c>
      <c r="G73" s="105">
        <f>+G100+G119+G138+G157+G176+G195</f>
        <v>0</v>
      </c>
      <c r="H73" s="106">
        <f t="shared" ref="H73:P73" si="17">+H100+H119+H138+H157+H176+H195</f>
        <v>0</v>
      </c>
      <c r="I73" s="107">
        <f t="shared" si="17"/>
        <v>0</v>
      </c>
      <c r="J73" s="106">
        <f t="shared" si="17"/>
        <v>0</v>
      </c>
      <c r="K73" s="106">
        <f t="shared" si="17"/>
        <v>0</v>
      </c>
      <c r="L73" s="106">
        <f t="shared" si="17"/>
        <v>0</v>
      </c>
      <c r="M73" s="106">
        <f t="shared" si="17"/>
        <v>0</v>
      </c>
      <c r="N73" s="106">
        <f t="shared" si="17"/>
        <v>0</v>
      </c>
      <c r="O73" s="106">
        <f t="shared" si="17"/>
        <v>0</v>
      </c>
      <c r="P73" s="106">
        <f t="shared" si="17"/>
        <v>0</v>
      </c>
    </row>
    <row r="74" spans="3:16" ht="29.25" customHeight="1" x14ac:dyDescent="0.7">
      <c r="C74" s="9"/>
      <c r="D74" s="7" t="str">
        <f>MAX($B$15:B74)&amp;"-"&amp;COUNTA($D$61:D73)+1</f>
        <v>5-11</v>
      </c>
      <c r="E74" s="164" t="s">
        <v>84</v>
      </c>
      <c r="F74" s="43"/>
      <c r="G74" s="24" t="str">
        <f>IFERROR(+G67/G71,"")</f>
        <v/>
      </c>
      <c r="H74" s="25" t="str">
        <f>IFERROR(+H67/H71,"")</f>
        <v/>
      </c>
      <c r="I74" s="36" t="str">
        <f>IFERROR(+I67/I71,"")</f>
        <v/>
      </c>
      <c r="J74" s="25" t="str">
        <f t="shared" ref="J74:P74" si="18">IFERROR(+J67/J71,"")</f>
        <v/>
      </c>
      <c r="K74" s="25" t="str">
        <f t="shared" si="18"/>
        <v/>
      </c>
      <c r="L74" s="25" t="str">
        <f t="shared" si="18"/>
        <v/>
      </c>
      <c r="M74" s="25" t="str">
        <f t="shared" si="18"/>
        <v/>
      </c>
      <c r="N74" s="25" t="str">
        <f t="shared" si="18"/>
        <v/>
      </c>
      <c r="O74" s="25" t="str">
        <f t="shared" si="18"/>
        <v/>
      </c>
      <c r="P74" s="25" t="str">
        <f t="shared" si="18"/>
        <v/>
      </c>
    </row>
    <row r="75" spans="3:16" ht="29.25" customHeight="1" x14ac:dyDescent="0.7">
      <c r="C75" s="9"/>
      <c r="D75" s="7" t="str">
        <f>MAX($B$15:B75)&amp;"-"&amp;COUNTA($D$61:D74)+1</f>
        <v>5-12</v>
      </c>
      <c r="E75" s="164" t="s">
        <v>85</v>
      </c>
      <c r="F75" s="44"/>
      <c r="G75" s="24" t="str">
        <f>IFERROR(+G67/G72,"")</f>
        <v/>
      </c>
      <c r="H75" s="25" t="str">
        <f>IFERROR(+H67/H72,"")</f>
        <v/>
      </c>
      <c r="I75" s="36" t="str">
        <f t="shared" ref="I75:P75" si="19">IFERROR(+I67/I72,"")</f>
        <v/>
      </c>
      <c r="J75" s="25" t="str">
        <f>IFERROR(+J67/J72,"")</f>
        <v/>
      </c>
      <c r="K75" s="25" t="str">
        <f t="shared" si="19"/>
        <v/>
      </c>
      <c r="L75" s="25" t="str">
        <f t="shared" si="19"/>
        <v/>
      </c>
      <c r="M75" s="25" t="str">
        <f t="shared" si="19"/>
        <v/>
      </c>
      <c r="N75" s="25" t="str">
        <f t="shared" si="19"/>
        <v/>
      </c>
      <c r="O75" s="25" t="str">
        <f t="shared" si="19"/>
        <v/>
      </c>
      <c r="P75" s="25" t="str">
        <f t="shared" si="19"/>
        <v/>
      </c>
    </row>
    <row r="76" spans="3:16" ht="29.25" customHeight="1" x14ac:dyDescent="0.7">
      <c r="C76" s="9"/>
      <c r="D76" s="7" t="str">
        <f>MAX($B$15:B76)&amp;"-"&amp;COUNTA($D$61:D75)+1</f>
        <v>5-13</v>
      </c>
      <c r="E76" s="164" t="s">
        <v>86</v>
      </c>
      <c r="F76" s="43" t="s">
        <v>87</v>
      </c>
      <c r="G76" s="26"/>
      <c r="H76" s="77" t="str">
        <f>IFERROR((H74-G74)/G74,"")</f>
        <v/>
      </c>
      <c r="I76" s="78" t="str">
        <f t="shared" ref="I76:P77" si="20">IFERROR((I74-H74)/H74,"")</f>
        <v/>
      </c>
      <c r="J76" s="77" t="str">
        <f t="shared" si="20"/>
        <v/>
      </c>
      <c r="K76" s="77" t="str">
        <f t="shared" si="20"/>
        <v/>
      </c>
      <c r="L76" s="77" t="str">
        <f t="shared" si="20"/>
        <v/>
      </c>
      <c r="M76" s="77" t="str">
        <f t="shared" si="20"/>
        <v/>
      </c>
      <c r="N76" s="77" t="str">
        <f t="shared" si="20"/>
        <v/>
      </c>
      <c r="O76" s="77" t="str">
        <f t="shared" si="20"/>
        <v/>
      </c>
      <c r="P76" s="77" t="str">
        <f t="shared" si="20"/>
        <v/>
      </c>
    </row>
    <row r="77" spans="3:16" ht="29.25" customHeight="1" x14ac:dyDescent="0.7">
      <c r="C77" s="9"/>
      <c r="D77" s="7" t="str">
        <f>MAX($B$15:B77)&amp;"-"&amp;COUNTA($D$61:D76)+1</f>
        <v>5-14</v>
      </c>
      <c r="E77" s="164" t="s">
        <v>88</v>
      </c>
      <c r="F77" s="44" t="s">
        <v>89</v>
      </c>
      <c r="G77" s="26"/>
      <c r="H77" s="77" t="str">
        <f>IFERROR((H75-G75)/G75,"")</f>
        <v/>
      </c>
      <c r="I77" s="78" t="str">
        <f t="shared" si="20"/>
        <v/>
      </c>
      <c r="J77" s="77" t="str">
        <f t="shared" si="20"/>
        <v/>
      </c>
      <c r="K77" s="77" t="str">
        <f t="shared" si="20"/>
        <v/>
      </c>
      <c r="L77" s="77" t="str">
        <f t="shared" si="20"/>
        <v/>
      </c>
      <c r="M77" s="77" t="str">
        <f t="shared" si="20"/>
        <v/>
      </c>
      <c r="N77" s="77" t="str">
        <f t="shared" si="20"/>
        <v/>
      </c>
      <c r="O77" s="77" t="str">
        <f t="shared" si="20"/>
        <v/>
      </c>
      <c r="P77" s="77" t="str">
        <f t="shared" si="20"/>
        <v/>
      </c>
    </row>
    <row r="78" spans="3:16" ht="29.25" customHeight="1" x14ac:dyDescent="0.7">
      <c r="C78" s="9"/>
      <c r="D78" s="7" t="str">
        <f>MAX($B$15:B78)&amp;"-"&amp;COUNTA($D$61:D77)+1</f>
        <v>5-15</v>
      </c>
      <c r="E78" s="164" t="s">
        <v>90</v>
      </c>
      <c r="F78" s="43"/>
      <c r="G78" s="105" t="str">
        <f t="shared" ref="G78" si="21">IFERROR(+G68/G73,"")</f>
        <v/>
      </c>
      <c r="H78" s="106" t="str">
        <f>IFERROR(+H68/H73,"")</f>
        <v/>
      </c>
      <c r="I78" s="106" t="str">
        <f t="shared" ref="I78:P78" si="22">IFERROR(+I68/I73,"")</f>
        <v/>
      </c>
      <c r="J78" s="106" t="str">
        <f t="shared" si="22"/>
        <v/>
      </c>
      <c r="K78" s="106" t="str">
        <f t="shared" si="22"/>
        <v/>
      </c>
      <c r="L78" s="106" t="str">
        <f t="shared" si="22"/>
        <v/>
      </c>
      <c r="M78" s="106" t="str">
        <f t="shared" si="22"/>
        <v/>
      </c>
      <c r="N78" s="106" t="str">
        <f t="shared" si="22"/>
        <v/>
      </c>
      <c r="O78" s="106" t="str">
        <f t="shared" si="22"/>
        <v/>
      </c>
      <c r="P78" s="106" t="str">
        <f t="shared" si="22"/>
        <v/>
      </c>
    </row>
    <row r="79" spans="3:16" ht="29.25" customHeight="1" x14ac:dyDescent="0.7">
      <c r="C79" s="9"/>
      <c r="D79" s="7" t="str">
        <f>MAX($B$15:B79)&amp;"-"&amp;COUNTA($D$61:D78)+1</f>
        <v>5-16</v>
      </c>
      <c r="E79" s="164" t="s">
        <v>91</v>
      </c>
      <c r="F79" s="43" t="s">
        <v>87</v>
      </c>
      <c r="G79" s="26"/>
      <c r="H79" s="77" t="str">
        <f>IFERROR((H78-G78)/G78,"")</f>
        <v/>
      </c>
      <c r="I79" s="78" t="str">
        <f>IFERROR((I78-H78)/H78,"")</f>
        <v/>
      </c>
      <c r="J79" s="77" t="str">
        <f t="shared" ref="J79:P79" si="23">IFERROR((J78-I78)/I78,"")</f>
        <v/>
      </c>
      <c r="K79" s="77" t="str">
        <f t="shared" si="23"/>
        <v/>
      </c>
      <c r="L79" s="77" t="str">
        <f t="shared" si="23"/>
        <v/>
      </c>
      <c r="M79" s="77" t="str">
        <f t="shared" si="23"/>
        <v/>
      </c>
      <c r="N79" s="77" t="str">
        <f t="shared" si="23"/>
        <v/>
      </c>
      <c r="O79" s="77" t="str">
        <f t="shared" si="23"/>
        <v/>
      </c>
      <c r="P79" s="77" t="str">
        <f t="shared" si="23"/>
        <v/>
      </c>
    </row>
    <row r="80" spans="3:16" ht="29.25" customHeight="1" x14ac:dyDescent="0.7">
      <c r="C80" s="9"/>
      <c r="D80" s="7" t="str">
        <f>MAX($B$15:B80)&amp;"-"&amp;COUNTA($D$61:D79)+1</f>
        <v>5-17</v>
      </c>
      <c r="E80" s="164" t="s">
        <v>92</v>
      </c>
      <c r="F80" s="43"/>
      <c r="G80" s="24" t="str">
        <f>IFERROR(+G70/(G71+G73),"")</f>
        <v/>
      </c>
      <c r="H80" s="25" t="str">
        <f t="shared" ref="H80:P80" si="24">IFERROR(+H70/(H71+H73),"")</f>
        <v/>
      </c>
      <c r="I80" s="36" t="str">
        <f>IFERROR(+I70/(I71+I73),"")</f>
        <v/>
      </c>
      <c r="J80" s="25" t="str">
        <f t="shared" si="24"/>
        <v/>
      </c>
      <c r="K80" s="25" t="str">
        <f t="shared" si="24"/>
        <v/>
      </c>
      <c r="L80" s="25" t="str">
        <f t="shared" si="24"/>
        <v/>
      </c>
      <c r="M80" s="25" t="str">
        <f t="shared" si="24"/>
        <v/>
      </c>
      <c r="N80" s="25" t="str">
        <f t="shared" si="24"/>
        <v/>
      </c>
      <c r="O80" s="25" t="str">
        <f t="shared" si="24"/>
        <v/>
      </c>
      <c r="P80" s="25" t="str">
        <f t="shared" si="24"/>
        <v/>
      </c>
    </row>
    <row r="81" spans="2:17" ht="29.25" customHeight="1" x14ac:dyDescent="0.7">
      <c r="C81" s="9"/>
      <c r="D81" s="7" t="str">
        <f>MAX($B$15:B81)&amp;"-"&amp;COUNTA($D$61:D80)+1</f>
        <v>5-18</v>
      </c>
      <c r="E81" s="164" t="s">
        <v>93</v>
      </c>
      <c r="F81" s="44"/>
      <c r="G81" s="24" t="str">
        <f t="shared" ref="G81" si="25">IFERROR(+G70/(G72+G73),"")</f>
        <v/>
      </c>
      <c r="H81" s="25" t="str">
        <f>IFERROR(+H70/(H72+H73),"")</f>
        <v/>
      </c>
      <c r="I81" s="36" t="str">
        <f>IFERROR(+I70/(I72+I73),"")</f>
        <v/>
      </c>
      <c r="J81" s="25" t="str">
        <f t="shared" ref="J81:P81" si="26">IFERROR(+J70/(J72+J73),"")</f>
        <v/>
      </c>
      <c r="K81" s="25" t="str">
        <f t="shared" si="26"/>
        <v/>
      </c>
      <c r="L81" s="25" t="str">
        <f t="shared" si="26"/>
        <v/>
      </c>
      <c r="M81" s="25" t="str">
        <f t="shared" si="26"/>
        <v/>
      </c>
      <c r="N81" s="25" t="str">
        <f t="shared" si="26"/>
        <v/>
      </c>
      <c r="O81" s="25" t="str">
        <f t="shared" si="26"/>
        <v/>
      </c>
      <c r="P81" s="25" t="str">
        <f t="shared" si="26"/>
        <v/>
      </c>
    </row>
    <row r="82" spans="2:17" ht="29.25" customHeight="1" x14ac:dyDescent="0.7">
      <c r="D82" s="5" t="str">
        <f>MAX($B$15:B82)&amp;"-"&amp;COUNTA($D$61:D81)+1</f>
        <v>5-19</v>
      </c>
      <c r="E82" s="40" t="s">
        <v>119</v>
      </c>
      <c r="F82" s="39" t="s">
        <v>87</v>
      </c>
      <c r="G82" s="200"/>
      <c r="H82" s="102" t="s">
        <v>120</v>
      </c>
    </row>
    <row r="83" spans="2:17" x14ac:dyDescent="0.7">
      <c r="E83" s="6"/>
      <c r="F83" s="6"/>
    </row>
    <row r="84" spans="2:17" x14ac:dyDescent="0.7">
      <c r="B84" s="82">
        <f>MAX($B$14:B83)+1</f>
        <v>6</v>
      </c>
      <c r="C84" s="74" t="s">
        <v>121</v>
      </c>
      <c r="D84" s="81"/>
      <c r="E84" s="23"/>
      <c r="F84" s="23"/>
      <c r="G84" s="23"/>
    </row>
    <row r="85" spans="2:17" ht="29.25" customHeight="1" x14ac:dyDescent="0.7">
      <c r="D85" s="5" t="str">
        <f>MAX($B$15:B85)&amp;"-"&amp;COUNTA($D$84:D84)+1</f>
        <v>6-1</v>
      </c>
      <c r="E85" s="47" t="s">
        <v>122</v>
      </c>
      <c r="F85" s="39" t="s">
        <v>108</v>
      </c>
      <c r="G85" s="201"/>
      <c r="I85" s="65"/>
    </row>
    <row r="86" spans="2:17" ht="29.25" customHeight="1" x14ac:dyDescent="0.7">
      <c r="D86" s="5" t="str">
        <f>MAX($B$15:B86)&amp;"-"&amp;COUNTA($D$84:D85)+1</f>
        <v>6-2</v>
      </c>
      <c r="E86" s="47" t="s">
        <v>123</v>
      </c>
      <c r="F86" s="39" t="s">
        <v>124</v>
      </c>
      <c r="G86" s="202"/>
      <c r="H86" s="202"/>
      <c r="I86" s="202"/>
      <c r="J86" s="202"/>
      <c r="K86" s="202"/>
    </row>
    <row r="87" spans="2:17" x14ac:dyDescent="0.7">
      <c r="C87" s="9"/>
      <c r="D87" s="9"/>
      <c r="E87" s="108" t="s">
        <v>125</v>
      </c>
      <c r="F87" s="70"/>
      <c r="G87" s="62"/>
      <c r="H87" s="62"/>
    </row>
    <row r="88" spans="2:17" x14ac:dyDescent="0.7">
      <c r="E88" s="6"/>
      <c r="F88" s="6"/>
    </row>
    <row r="89" spans="2:17" ht="18" thickBot="1" x14ac:dyDescent="0.75">
      <c r="B89" s="104"/>
      <c r="C89" s="75" t="s">
        <v>126</v>
      </c>
      <c r="D89" s="4"/>
      <c r="E89" s="6"/>
      <c r="F89" s="6"/>
    </row>
    <row r="90" spans="2:17" ht="29.25" customHeight="1" thickBot="1" x14ac:dyDescent="0.75">
      <c r="D90" s="181">
        <f>COUNTA($D108:D$108)+1</f>
        <v>1</v>
      </c>
      <c r="E90" s="182" t="s">
        <v>127</v>
      </c>
      <c r="F90" s="183"/>
      <c r="G90" s="184" t="str">
        <f>IF($G$85="","",$G$85)</f>
        <v/>
      </c>
      <c r="H90" s="6"/>
      <c r="M90" s="168" t="s">
        <v>128</v>
      </c>
      <c r="N90" s="79" t="s">
        <v>129</v>
      </c>
      <c r="O90" s="79" t="s">
        <v>130</v>
      </c>
      <c r="P90" s="79" t="str">
        <f>"基準："&amp;$G90</f>
        <v>基準：</v>
      </c>
    </row>
    <row r="91" spans="2:17" ht="29.25" customHeight="1" x14ac:dyDescent="0.7">
      <c r="D91" s="81">
        <f>COUNTA($D$108:D109)+1</f>
        <v>2</v>
      </c>
      <c r="E91" s="83" t="s">
        <v>131</v>
      </c>
      <c r="F91" s="87" t="s">
        <v>108</v>
      </c>
      <c r="G91" s="203"/>
      <c r="H91" s="6"/>
      <c r="M91" s="167" t="s">
        <v>132</v>
      </c>
      <c r="N91" s="167" t="str">
        <f>IF($G$34="就業時間換算","－",IFERROR(((HLOOKUP(DATE(YEAR($E$13)+3,MONTH($E$9),DAY($E$9)),$G95:$P106,7,FALSE))/(HLOOKUP(DATE(YEAR($E$13),MONTH($E$9),DAY($E$9)),$G95:$P106,7,FALSE)))^(1/3)-1,""))</f>
        <v/>
      </c>
      <c r="O91" s="185" t="str">
        <f>IF($G$34="人数換算","－",IFERROR(((HLOOKUP(DATE(YEAR($E$13)+3,MONTH($E$9),DAY($E$9)),$G95:$P106,8,FALSE))/(HLOOKUP(DATE(YEAR($E$13),MONTH($E$9),DAY($E$9)),$G95:$P106,8,FALSE)))^(1/3)-1,""))</f>
        <v/>
      </c>
      <c r="P91" s="210" t="str">
        <f>IFERROR(VLOOKUP($G90,【参考】最低賃金の5年間の年平均の年平均上昇率!$B$4:$C$50,2,FALSE),"")</f>
        <v/>
      </c>
      <c r="Q91" s="170" t="str">
        <f>IF($G$34="人数換算",$N91,IF($G$34="就業時間換算",$O91,""))</f>
        <v/>
      </c>
    </row>
    <row r="92" spans="2:17" ht="29.25" customHeight="1" x14ac:dyDescent="0.7">
      <c r="D92" s="81">
        <f>COUNTA($D$108:D110)+1</f>
        <v>3</v>
      </c>
      <c r="E92" s="83" t="s">
        <v>133</v>
      </c>
      <c r="F92" s="52" t="s">
        <v>108</v>
      </c>
      <c r="G92" s="204"/>
      <c r="H92" s="6"/>
      <c r="M92" s="167" t="s">
        <v>134</v>
      </c>
      <c r="N92" s="167" t="str">
        <f>IFERROR(((HLOOKUP(DATE(YEAR($E$13)+3,MONTH($E$9),DAY($E$9)),$G95:$P106,11,FALSE))/(HLOOKUP(DATE(YEAR($E$13),MONTH($E$9),DAY($E$9)),$G95:$P106,11,FALSE)))^(1/3)-1,"")</f>
        <v/>
      </c>
      <c r="O92" s="186" t="s">
        <v>135</v>
      </c>
      <c r="P92" s="211"/>
    </row>
    <row r="93" spans="2:17" x14ac:dyDescent="0.7">
      <c r="D93" s="1"/>
      <c r="E93" s="98" t="s">
        <v>114</v>
      </c>
      <c r="G93" s="1" t="s">
        <v>136</v>
      </c>
    </row>
    <row r="94" spans="2:17" x14ac:dyDescent="0.7">
      <c r="D94" s="1"/>
      <c r="G94" s="97" t="s">
        <v>54</v>
      </c>
      <c r="H94" s="97" t="s">
        <v>55</v>
      </c>
      <c r="I94" s="97" t="s">
        <v>56</v>
      </c>
      <c r="J94" s="64" t="s">
        <v>57</v>
      </c>
      <c r="K94" s="64"/>
      <c r="L94" s="64"/>
      <c r="M94" s="64"/>
      <c r="N94" s="64"/>
      <c r="O94" s="64"/>
      <c r="P94" s="64"/>
    </row>
    <row r="95" spans="2:17" x14ac:dyDescent="0.7">
      <c r="D95" s="23"/>
      <c r="E95" s="23"/>
      <c r="F95" s="86"/>
      <c r="G95" s="95" t="str">
        <f>IF($I95="","",EDATE(H95,-12))</f>
        <v/>
      </c>
      <c r="H95" s="95" t="str">
        <f>IF($I95="","",EDATE(I95,-12))</f>
        <v/>
      </c>
      <c r="I95" s="95" t="str">
        <f>IF($I$12="","",$I$12)</f>
        <v/>
      </c>
      <c r="J95" s="96" t="str">
        <f>IF($I95="","",EDATE(I95,12))</f>
        <v/>
      </c>
      <c r="K95" s="96" t="str">
        <f t="shared" ref="K95:N95" si="27">IF($I95="","",EDATE(J95,12))</f>
        <v/>
      </c>
      <c r="L95" s="96" t="str">
        <f t="shared" si="27"/>
        <v/>
      </c>
      <c r="M95" s="96" t="str">
        <f t="shared" si="27"/>
        <v/>
      </c>
      <c r="N95" s="96" t="str">
        <f t="shared" si="27"/>
        <v/>
      </c>
      <c r="O95" s="96" t="str">
        <f>IF($I95="","",EDATE(N95,12))</f>
        <v/>
      </c>
      <c r="P95" s="96" t="str">
        <f t="shared" ref="P95" si="28">IF($I95="","",EDATE(O95,12))</f>
        <v/>
      </c>
    </row>
    <row r="96" spans="2:17" ht="29.25" customHeight="1" x14ac:dyDescent="0.7">
      <c r="D96" s="5">
        <f>COUNTA($D$108:D114)+1</f>
        <v>4</v>
      </c>
      <c r="E96" s="40" t="s">
        <v>74</v>
      </c>
      <c r="F96" s="39"/>
      <c r="G96" s="195"/>
      <c r="H96" s="142"/>
      <c r="I96" s="196"/>
      <c r="J96" s="142"/>
      <c r="K96" s="142"/>
      <c r="L96" s="142"/>
      <c r="M96" s="142"/>
      <c r="N96" s="142"/>
      <c r="O96" s="142"/>
      <c r="P96" s="142"/>
    </row>
    <row r="97" spans="2:17" ht="29.25" customHeight="1" x14ac:dyDescent="0.7">
      <c r="C97" s="9"/>
      <c r="D97" s="5">
        <f>COUNTA($D$108:D115)+1</f>
        <v>5</v>
      </c>
      <c r="E97" s="40" t="s">
        <v>75</v>
      </c>
      <c r="F97" s="39"/>
      <c r="G97" s="195"/>
      <c r="H97" s="142"/>
      <c r="I97" s="196"/>
      <c r="J97" s="142"/>
      <c r="K97" s="142"/>
      <c r="L97" s="142"/>
      <c r="M97" s="142"/>
      <c r="N97" s="142"/>
      <c r="O97" s="142"/>
      <c r="P97" s="142"/>
    </row>
    <row r="98" spans="2:17" ht="29.25" customHeight="1" x14ac:dyDescent="0.7">
      <c r="C98" s="9"/>
      <c r="D98" s="5">
        <f>COUNTA($D$108:D116)+1</f>
        <v>6</v>
      </c>
      <c r="E98" s="40" t="s">
        <v>80</v>
      </c>
      <c r="F98" s="39" t="s">
        <v>81</v>
      </c>
      <c r="G98" s="195"/>
      <c r="H98" s="142"/>
      <c r="I98" s="196"/>
      <c r="J98" s="142"/>
      <c r="K98" s="142"/>
      <c r="L98" s="142"/>
      <c r="M98" s="142"/>
      <c r="N98" s="142"/>
      <c r="O98" s="142"/>
      <c r="P98" s="142"/>
    </row>
    <row r="99" spans="2:17" ht="29.25" customHeight="1" x14ac:dyDescent="0.7">
      <c r="C99" s="9"/>
      <c r="D99" s="5">
        <f>COUNTA($D$108:D117)+1</f>
        <v>7</v>
      </c>
      <c r="E99" s="40" t="s">
        <v>82</v>
      </c>
      <c r="F99" s="41" t="s">
        <v>81</v>
      </c>
      <c r="G99" s="195"/>
      <c r="H99" s="142"/>
      <c r="I99" s="196"/>
      <c r="J99" s="142"/>
      <c r="K99" s="142"/>
      <c r="L99" s="142"/>
      <c r="M99" s="142"/>
      <c r="N99" s="142"/>
      <c r="O99" s="142"/>
      <c r="P99" s="142"/>
    </row>
    <row r="100" spans="2:17" ht="29.25" customHeight="1" x14ac:dyDescent="0.7">
      <c r="C100" s="9"/>
      <c r="D100" s="5">
        <f>COUNTA($D$108:D118)+1</f>
        <v>8</v>
      </c>
      <c r="E100" s="40" t="s">
        <v>83</v>
      </c>
      <c r="F100" s="39" t="s">
        <v>137</v>
      </c>
      <c r="G100" s="195"/>
      <c r="H100" s="142"/>
      <c r="I100" s="196"/>
      <c r="J100" s="142"/>
      <c r="K100" s="142"/>
      <c r="L100" s="142"/>
      <c r="M100" s="142"/>
      <c r="N100" s="142"/>
      <c r="O100" s="142"/>
      <c r="P100" s="142"/>
    </row>
    <row r="101" spans="2:17" ht="29.25" customHeight="1" x14ac:dyDescent="0.7">
      <c r="C101" s="9"/>
      <c r="D101" s="7">
        <f>COUNTA($D$108:D119)+1</f>
        <v>9</v>
      </c>
      <c r="E101" s="42" t="s">
        <v>84</v>
      </c>
      <c r="F101" s="43"/>
      <c r="G101" s="24" t="str">
        <f>IF($G$34="就業時間換算","",IFERROR(+G96/G98,""))</f>
        <v/>
      </c>
      <c r="H101" s="25" t="str">
        <f t="shared" ref="H101:P101" si="29">IF($G$34="就業時間換算","",IFERROR(+H96/H98,""))</f>
        <v/>
      </c>
      <c r="I101" s="36" t="str">
        <f t="shared" si="29"/>
        <v/>
      </c>
      <c r="J101" s="25" t="str">
        <f t="shared" si="29"/>
        <v/>
      </c>
      <c r="K101" s="25" t="str">
        <f t="shared" si="29"/>
        <v/>
      </c>
      <c r="L101" s="25" t="str">
        <f t="shared" si="29"/>
        <v/>
      </c>
      <c r="M101" s="25" t="str">
        <f t="shared" si="29"/>
        <v/>
      </c>
      <c r="N101" s="25" t="str">
        <f t="shared" si="29"/>
        <v/>
      </c>
      <c r="O101" s="25" t="str">
        <f t="shared" si="29"/>
        <v/>
      </c>
      <c r="P101" s="25" t="str">
        <f t="shared" si="29"/>
        <v/>
      </c>
    </row>
    <row r="102" spans="2:17" ht="29.25" customHeight="1" x14ac:dyDescent="0.7">
      <c r="C102" s="9"/>
      <c r="D102" s="7">
        <f>COUNTA($D$108:D120)+1</f>
        <v>10</v>
      </c>
      <c r="E102" s="42" t="s">
        <v>85</v>
      </c>
      <c r="F102" s="44"/>
      <c r="G102" s="24" t="str">
        <f>IF($G$34="人数換算","",IFERROR(+G96/G99,""))</f>
        <v/>
      </c>
      <c r="H102" s="25" t="str">
        <f>IF($G$34="人数換算","",IFERROR(+H96/H99,""))</f>
        <v/>
      </c>
      <c r="I102" s="36" t="str">
        <f t="shared" ref="I102:P102" si="30">IF($G$34="人数換算","",IFERROR(+I96/I99,""))</f>
        <v/>
      </c>
      <c r="J102" s="25" t="str">
        <f t="shared" si="30"/>
        <v/>
      </c>
      <c r="K102" s="25" t="str">
        <f t="shared" si="30"/>
        <v/>
      </c>
      <c r="L102" s="25" t="str">
        <f t="shared" si="30"/>
        <v/>
      </c>
      <c r="M102" s="25" t="str">
        <f t="shared" si="30"/>
        <v/>
      </c>
      <c r="N102" s="25" t="str">
        <f t="shared" si="30"/>
        <v/>
      </c>
      <c r="O102" s="25" t="str">
        <f t="shared" si="30"/>
        <v/>
      </c>
      <c r="P102" s="25" t="str">
        <f t="shared" si="30"/>
        <v/>
      </c>
    </row>
    <row r="103" spans="2:17" ht="29.25" customHeight="1" x14ac:dyDescent="0.7">
      <c r="C103" s="9"/>
      <c r="D103" s="7">
        <f>COUNTA($D$108:D121)+1</f>
        <v>11</v>
      </c>
      <c r="E103" s="42" t="s">
        <v>86</v>
      </c>
      <c r="F103" s="43" t="s">
        <v>87</v>
      </c>
      <c r="G103" s="26"/>
      <c r="H103" s="77" t="str">
        <f>IFERROR((H101-G101)/G101,"")</f>
        <v/>
      </c>
      <c r="I103" s="78" t="str">
        <f>IFERROR((I101-H101)/H101,"")</f>
        <v/>
      </c>
      <c r="J103" s="77" t="str">
        <f t="shared" ref="J103:P104" si="31">IFERROR((J101-I101)/I101,"")</f>
        <v/>
      </c>
      <c r="K103" s="77" t="str">
        <f t="shared" si="31"/>
        <v/>
      </c>
      <c r="L103" s="77" t="str">
        <f t="shared" si="31"/>
        <v/>
      </c>
      <c r="M103" s="77" t="str">
        <f t="shared" si="31"/>
        <v/>
      </c>
      <c r="N103" s="77" t="str">
        <f t="shared" si="31"/>
        <v/>
      </c>
      <c r="O103" s="77" t="str">
        <f t="shared" si="31"/>
        <v/>
      </c>
      <c r="P103" s="77" t="str">
        <f t="shared" si="31"/>
        <v/>
      </c>
    </row>
    <row r="104" spans="2:17" ht="29.25" customHeight="1" x14ac:dyDescent="0.7">
      <c r="C104" s="9"/>
      <c r="D104" s="7">
        <f>COUNTA($D$108:D122)+1</f>
        <v>12</v>
      </c>
      <c r="E104" s="42" t="s">
        <v>88</v>
      </c>
      <c r="F104" s="44" t="s">
        <v>89</v>
      </c>
      <c r="G104" s="26"/>
      <c r="H104" s="77" t="str">
        <f>IFERROR((H102-G102)/G102,"")</f>
        <v/>
      </c>
      <c r="I104" s="78" t="str">
        <f t="shared" ref="I104" si="32">IFERROR((I102-H102)/H102,"")</f>
        <v/>
      </c>
      <c r="J104" s="77" t="str">
        <f t="shared" si="31"/>
        <v/>
      </c>
      <c r="K104" s="77" t="str">
        <f t="shared" si="31"/>
        <v/>
      </c>
      <c r="L104" s="77" t="str">
        <f t="shared" si="31"/>
        <v/>
      </c>
      <c r="M104" s="77" t="str">
        <f t="shared" si="31"/>
        <v/>
      </c>
      <c r="N104" s="77" t="str">
        <f t="shared" si="31"/>
        <v/>
      </c>
      <c r="O104" s="77" t="str">
        <f t="shared" si="31"/>
        <v/>
      </c>
      <c r="P104" s="77" t="str">
        <f t="shared" si="31"/>
        <v/>
      </c>
    </row>
    <row r="105" spans="2:17" ht="29.25" customHeight="1" x14ac:dyDescent="0.7">
      <c r="C105" s="9"/>
      <c r="D105" s="7">
        <f>COUNTA($D$108:D123)+1</f>
        <v>13</v>
      </c>
      <c r="E105" s="42" t="s">
        <v>90</v>
      </c>
      <c r="F105" s="43"/>
      <c r="G105" s="105" t="str">
        <f>IFERROR(+G97/G100,"")</f>
        <v/>
      </c>
      <c r="H105" s="106" t="str">
        <f>IFERROR(+H97/H100,"")</f>
        <v/>
      </c>
      <c r="I105" s="106" t="str">
        <f t="shared" ref="I105:P105" si="33">IFERROR(+I97/I100,"")</f>
        <v/>
      </c>
      <c r="J105" s="106" t="str">
        <f t="shared" si="33"/>
        <v/>
      </c>
      <c r="K105" s="106" t="str">
        <f t="shared" si="33"/>
        <v/>
      </c>
      <c r="L105" s="106" t="str">
        <f t="shared" si="33"/>
        <v/>
      </c>
      <c r="M105" s="106" t="str">
        <f t="shared" si="33"/>
        <v/>
      </c>
      <c r="N105" s="106" t="str">
        <f t="shared" si="33"/>
        <v/>
      </c>
      <c r="O105" s="106" t="str">
        <f t="shared" si="33"/>
        <v/>
      </c>
      <c r="P105" s="106" t="str">
        <f t="shared" si="33"/>
        <v/>
      </c>
    </row>
    <row r="106" spans="2:17" ht="29.25" customHeight="1" x14ac:dyDescent="0.7">
      <c r="D106" s="7">
        <f>COUNTA($D$108:D124)+1</f>
        <v>14</v>
      </c>
      <c r="E106" s="42" t="s">
        <v>91</v>
      </c>
      <c r="F106" s="43" t="s">
        <v>87</v>
      </c>
      <c r="G106" s="26"/>
      <c r="H106" s="77" t="str">
        <f>IFERROR((H105-G105)/G105,"")</f>
        <v/>
      </c>
      <c r="I106" s="78" t="str">
        <f>IFERROR((I105-H105)/H105,"")</f>
        <v/>
      </c>
      <c r="J106" s="77" t="str">
        <f t="shared" ref="J106:M106" si="34">IFERROR((J105-I105)/I105,"")</f>
        <v/>
      </c>
      <c r="K106" s="77" t="str">
        <f t="shared" si="34"/>
        <v/>
      </c>
      <c r="L106" s="77" t="str">
        <f t="shared" si="34"/>
        <v/>
      </c>
      <c r="M106" s="77" t="str">
        <f t="shared" si="34"/>
        <v/>
      </c>
      <c r="N106" s="77" t="str">
        <f>IFERROR((N105-M105)/M105,"")</f>
        <v/>
      </c>
      <c r="O106" s="77" t="str">
        <f t="shared" ref="O106:P106" si="35">IFERROR((O105-N105)/N105,"")</f>
        <v/>
      </c>
      <c r="P106" s="77" t="str">
        <f t="shared" si="35"/>
        <v/>
      </c>
    </row>
    <row r="107" spans="2:17" x14ac:dyDescent="0.7">
      <c r="E107" s="71"/>
    </row>
    <row r="108" spans="2:17" ht="18" thickBot="1" x14ac:dyDescent="0.75">
      <c r="B108" s="104"/>
      <c r="C108" s="75" t="s">
        <v>138</v>
      </c>
      <c r="D108" s="4"/>
      <c r="E108" s="6"/>
      <c r="F108" s="6"/>
      <c r="M108" s="166"/>
    </row>
    <row r="109" spans="2:17" ht="29.25" customHeight="1" thickBot="1" x14ac:dyDescent="0.75">
      <c r="D109" s="181">
        <f>COUNTA($D$108:D108)+1</f>
        <v>1</v>
      </c>
      <c r="E109" s="182" t="s">
        <v>127</v>
      </c>
      <c r="F109" s="183"/>
      <c r="G109" s="184" t="str">
        <f>IF($G$86="","",$G$86)</f>
        <v/>
      </c>
      <c r="L109" s="53"/>
      <c r="M109" s="168" t="s">
        <v>128</v>
      </c>
      <c r="N109" s="79" t="s">
        <v>129</v>
      </c>
      <c r="O109" s="79" t="s">
        <v>130</v>
      </c>
      <c r="P109" s="79" t="str">
        <f>"基準："&amp;$G109</f>
        <v>基準：</v>
      </c>
    </row>
    <row r="110" spans="2:17" ht="29.25" customHeight="1" x14ac:dyDescent="0.7">
      <c r="D110" s="81">
        <f>COUNTA($D$108:D109)+1</f>
        <v>2</v>
      </c>
      <c r="E110" s="83" t="s">
        <v>131</v>
      </c>
      <c r="F110" s="87" t="s">
        <v>108</v>
      </c>
      <c r="G110" s="203"/>
      <c r="H110" s="6"/>
      <c r="M110" s="167" t="s">
        <v>132</v>
      </c>
      <c r="N110" s="167" t="str">
        <f>IF($G$34="就業時間換算","－",IFERROR(((HLOOKUP(DATE(YEAR($E$13)+3,MONTH($E$9),DAY($E$9)),$G114:$P125,7,FALSE))/(HLOOKUP(DATE(YEAR($E$13),MONTH($E$9),DAY($E$9)),$G114:$P125,7,FALSE)))^(1/3)-1,""))</f>
        <v/>
      </c>
      <c r="O110" s="185" t="str">
        <f>IF($G$34="人数換算","－",IFERROR(((HLOOKUP(DATE(YEAR($E$13)+3,MONTH($E$9),DAY($E$9)),$G114:$P125,8,FALSE))/(HLOOKUP(DATE(YEAR($E$13),MONTH($E$9),DAY($E$9)),$G114:$P125,8,FALSE)))^(1/3)-1,""))</f>
        <v/>
      </c>
      <c r="P110" s="210" t="str">
        <f>IFERROR(VLOOKUP($G109,【参考】最低賃金の5年間の年平均の年平均上昇率!$B$4:$C$50,2,FALSE),"")</f>
        <v/>
      </c>
      <c r="Q110" s="170" t="str">
        <f>IF($G$34="人数換算",$N110,IF($G$34="就業時間換算",$O110,""))</f>
        <v/>
      </c>
    </row>
    <row r="111" spans="2:17" ht="29.25" customHeight="1" x14ac:dyDescent="0.7">
      <c r="D111" s="81">
        <f>COUNTA($D$108:D110)+1</f>
        <v>3</v>
      </c>
      <c r="E111" s="83" t="s">
        <v>133</v>
      </c>
      <c r="F111" s="52" t="s">
        <v>108</v>
      </c>
      <c r="G111" s="204"/>
      <c r="H111" s="6"/>
      <c r="M111" s="167" t="s">
        <v>134</v>
      </c>
      <c r="N111" s="167" t="str">
        <f>IFERROR(((HLOOKUP(DATE(YEAR($E$13)+3,MONTH($E$9),DAY($E$9)),$G114:$P125,11,FALSE))/(HLOOKUP(DATE(YEAR($E$13),MONTH($E$9),DAY($E$9)),$G114:$P125,11,FALSE)))^(1/3)-1,"")</f>
        <v/>
      </c>
      <c r="O111" s="186" t="s">
        <v>135</v>
      </c>
      <c r="P111" s="211"/>
    </row>
    <row r="112" spans="2:17" x14ac:dyDescent="0.7">
      <c r="D112" s="1"/>
      <c r="E112" s="98" t="s">
        <v>114</v>
      </c>
      <c r="G112" s="1" t="s">
        <v>136</v>
      </c>
    </row>
    <row r="113" spans="2:16" x14ac:dyDescent="0.7">
      <c r="D113" s="1"/>
      <c r="G113" s="97" t="s">
        <v>54</v>
      </c>
      <c r="H113" s="97" t="s">
        <v>55</v>
      </c>
      <c r="I113" s="97" t="s">
        <v>56</v>
      </c>
      <c r="J113" s="64" t="s">
        <v>57</v>
      </c>
      <c r="K113" s="64"/>
      <c r="L113" s="64"/>
      <c r="M113" s="64"/>
      <c r="N113" s="64"/>
      <c r="O113" s="64"/>
      <c r="P113" s="64"/>
    </row>
    <row r="114" spans="2:16" x14ac:dyDescent="0.7">
      <c r="D114" s="23"/>
      <c r="E114" s="23"/>
      <c r="F114" s="86"/>
      <c r="G114" s="95" t="str">
        <f>IF($I114="","",EDATE(H114,-12))</f>
        <v/>
      </c>
      <c r="H114" s="95" t="str">
        <f>IF($I114="","",EDATE(I114,-12))</f>
        <v/>
      </c>
      <c r="I114" s="95" t="str">
        <f>IF($I$12="","",$I$12)</f>
        <v/>
      </c>
      <c r="J114" s="96" t="str">
        <f>IF($I114="","",EDATE(I114,12))</f>
        <v/>
      </c>
      <c r="K114" s="96" t="str">
        <f t="shared" ref="K114:P114" si="36">IF($I114="","",EDATE(J114,12))</f>
        <v/>
      </c>
      <c r="L114" s="96" t="str">
        <f t="shared" si="36"/>
        <v/>
      </c>
      <c r="M114" s="96" t="str">
        <f t="shared" si="36"/>
        <v/>
      </c>
      <c r="N114" s="96" t="str">
        <f t="shared" si="36"/>
        <v/>
      </c>
      <c r="O114" s="96" t="str">
        <f>IF($I114="","",EDATE(N114,12))</f>
        <v/>
      </c>
      <c r="P114" s="96" t="str">
        <f t="shared" si="36"/>
        <v/>
      </c>
    </row>
    <row r="115" spans="2:16" ht="29.25" customHeight="1" x14ac:dyDescent="0.7">
      <c r="D115" s="5">
        <f>COUNTA($D$108:D114)+1</f>
        <v>4</v>
      </c>
      <c r="E115" s="40" t="s">
        <v>74</v>
      </c>
      <c r="F115" s="39"/>
      <c r="G115" s="195"/>
      <c r="H115" s="142"/>
      <c r="I115" s="196"/>
      <c r="J115" s="142"/>
      <c r="K115" s="142"/>
      <c r="L115" s="142"/>
      <c r="M115" s="142"/>
      <c r="N115" s="142"/>
      <c r="O115" s="142"/>
      <c r="P115" s="142"/>
    </row>
    <row r="116" spans="2:16" ht="29.25" customHeight="1" x14ac:dyDescent="0.7">
      <c r="C116" s="9"/>
      <c r="D116" s="5">
        <f>COUNTA($D$108:D115)+1</f>
        <v>5</v>
      </c>
      <c r="E116" s="40" t="s">
        <v>75</v>
      </c>
      <c r="F116" s="39"/>
      <c r="G116" s="195"/>
      <c r="H116" s="142"/>
      <c r="I116" s="196"/>
      <c r="J116" s="142"/>
      <c r="K116" s="142"/>
      <c r="L116" s="142"/>
      <c r="M116" s="142"/>
      <c r="N116" s="142"/>
      <c r="O116" s="142"/>
      <c r="P116" s="142"/>
    </row>
    <row r="117" spans="2:16" ht="29.25" customHeight="1" x14ac:dyDescent="0.7">
      <c r="C117" s="9"/>
      <c r="D117" s="5">
        <f>COUNTA($D$108:D116)+1</f>
        <v>6</v>
      </c>
      <c r="E117" s="40" t="s">
        <v>80</v>
      </c>
      <c r="F117" s="39" t="s">
        <v>81</v>
      </c>
      <c r="G117" s="195"/>
      <c r="H117" s="142"/>
      <c r="I117" s="196"/>
      <c r="J117" s="142"/>
      <c r="K117" s="142"/>
      <c r="L117" s="142"/>
      <c r="M117" s="142"/>
      <c r="N117" s="142"/>
      <c r="O117" s="142"/>
      <c r="P117" s="142"/>
    </row>
    <row r="118" spans="2:16" ht="29.25" customHeight="1" x14ac:dyDescent="0.7">
      <c r="C118" s="9"/>
      <c r="D118" s="5">
        <f>COUNTA($D$108:D117)+1</f>
        <v>7</v>
      </c>
      <c r="E118" s="40" t="s">
        <v>82</v>
      </c>
      <c r="F118" s="41" t="s">
        <v>81</v>
      </c>
      <c r="G118" s="195"/>
      <c r="H118" s="142"/>
      <c r="I118" s="196"/>
      <c r="J118" s="142"/>
      <c r="K118" s="142"/>
      <c r="L118" s="142"/>
      <c r="M118" s="142"/>
      <c r="N118" s="142"/>
      <c r="O118" s="142"/>
      <c r="P118" s="142"/>
    </row>
    <row r="119" spans="2:16" ht="29.25" customHeight="1" x14ac:dyDescent="0.7">
      <c r="C119" s="9"/>
      <c r="D119" s="5">
        <f>COUNTA($D$108:D118)+1</f>
        <v>8</v>
      </c>
      <c r="E119" s="40" t="s">
        <v>83</v>
      </c>
      <c r="F119" s="39" t="s">
        <v>139</v>
      </c>
      <c r="G119" s="195"/>
      <c r="H119" s="142"/>
      <c r="I119" s="196"/>
      <c r="J119" s="142"/>
      <c r="K119" s="142"/>
      <c r="L119" s="142"/>
      <c r="M119" s="142"/>
      <c r="N119" s="142"/>
      <c r="O119" s="142"/>
      <c r="P119" s="142"/>
    </row>
    <row r="120" spans="2:16" ht="29.25" customHeight="1" x14ac:dyDescent="0.7">
      <c r="C120" s="9"/>
      <c r="D120" s="7">
        <f>COUNTA($D$108:D119)+1</f>
        <v>9</v>
      </c>
      <c r="E120" s="42" t="s">
        <v>84</v>
      </c>
      <c r="F120" s="43"/>
      <c r="G120" s="24" t="str">
        <f>IF($G$34="就業時間換算","",IFERROR(+G115/G117,""))</f>
        <v/>
      </c>
      <c r="H120" s="25" t="str">
        <f t="shared" ref="H120:P120" si="37">IF($G$34="就業時間換算","",IFERROR(+H115/H117,""))</f>
        <v/>
      </c>
      <c r="I120" s="36" t="str">
        <f t="shared" si="37"/>
        <v/>
      </c>
      <c r="J120" s="25" t="str">
        <f t="shared" si="37"/>
        <v/>
      </c>
      <c r="K120" s="25" t="str">
        <f t="shared" si="37"/>
        <v/>
      </c>
      <c r="L120" s="25" t="str">
        <f t="shared" si="37"/>
        <v/>
      </c>
      <c r="M120" s="25" t="str">
        <f t="shared" si="37"/>
        <v/>
      </c>
      <c r="N120" s="25" t="str">
        <f t="shared" si="37"/>
        <v/>
      </c>
      <c r="O120" s="25" t="str">
        <f t="shared" si="37"/>
        <v/>
      </c>
      <c r="P120" s="25" t="str">
        <f t="shared" si="37"/>
        <v/>
      </c>
    </row>
    <row r="121" spans="2:16" ht="29.25" customHeight="1" x14ac:dyDescent="0.7">
      <c r="C121" s="9"/>
      <c r="D121" s="7">
        <f>COUNTA($D$108:D120)+1</f>
        <v>10</v>
      </c>
      <c r="E121" s="42" t="s">
        <v>85</v>
      </c>
      <c r="F121" s="44"/>
      <c r="G121" s="24" t="str">
        <f>IF($G$34="人数換算","",IFERROR(+G115/G118,""))</f>
        <v/>
      </c>
      <c r="H121" s="25" t="str">
        <f t="shared" ref="H121:P121" si="38">IF($G$34="人数換算","",IFERROR(+H115/H118,""))</f>
        <v/>
      </c>
      <c r="I121" s="36" t="str">
        <f t="shared" si="38"/>
        <v/>
      </c>
      <c r="J121" s="25" t="str">
        <f t="shared" si="38"/>
        <v/>
      </c>
      <c r="K121" s="25" t="str">
        <f t="shared" si="38"/>
        <v/>
      </c>
      <c r="L121" s="25" t="str">
        <f t="shared" si="38"/>
        <v/>
      </c>
      <c r="M121" s="25" t="str">
        <f t="shared" si="38"/>
        <v/>
      </c>
      <c r="N121" s="25" t="str">
        <f t="shared" si="38"/>
        <v/>
      </c>
      <c r="O121" s="25" t="str">
        <f t="shared" si="38"/>
        <v/>
      </c>
      <c r="P121" s="25" t="str">
        <f t="shared" si="38"/>
        <v/>
      </c>
    </row>
    <row r="122" spans="2:16" ht="29.25" customHeight="1" x14ac:dyDescent="0.7">
      <c r="C122" s="9"/>
      <c r="D122" s="7">
        <f>COUNTA($D$108:D121)+1</f>
        <v>11</v>
      </c>
      <c r="E122" s="42" t="s">
        <v>86</v>
      </c>
      <c r="F122" s="43" t="s">
        <v>87</v>
      </c>
      <c r="G122" s="26"/>
      <c r="H122" s="77" t="str">
        <f>IFERROR((H120-G120)/G120,"")</f>
        <v/>
      </c>
      <c r="I122" s="78" t="str">
        <f t="shared" ref="I122:P123" si="39">IFERROR((I120-H120)/H120,"")</f>
        <v/>
      </c>
      <c r="J122" s="77" t="str">
        <f t="shared" si="39"/>
        <v/>
      </c>
      <c r="K122" s="77" t="str">
        <f t="shared" si="39"/>
        <v/>
      </c>
      <c r="L122" s="77" t="str">
        <f t="shared" si="39"/>
        <v/>
      </c>
      <c r="M122" s="77" t="str">
        <f t="shared" si="39"/>
        <v/>
      </c>
      <c r="N122" s="77" t="str">
        <f t="shared" si="39"/>
        <v/>
      </c>
      <c r="O122" s="77" t="str">
        <f t="shared" si="39"/>
        <v/>
      </c>
      <c r="P122" s="77" t="str">
        <f t="shared" si="39"/>
        <v/>
      </c>
    </row>
    <row r="123" spans="2:16" ht="29.25" customHeight="1" x14ac:dyDescent="0.7">
      <c r="C123" s="9"/>
      <c r="D123" s="7">
        <f>COUNTA($D$108:D122)+1</f>
        <v>12</v>
      </c>
      <c r="E123" s="42" t="s">
        <v>88</v>
      </c>
      <c r="F123" s="44" t="s">
        <v>89</v>
      </c>
      <c r="G123" s="26"/>
      <c r="H123" s="77" t="str">
        <f>IFERROR((H121-G121)/G121,"")</f>
        <v/>
      </c>
      <c r="I123" s="78" t="str">
        <f t="shared" si="39"/>
        <v/>
      </c>
      <c r="J123" s="77" t="str">
        <f t="shared" si="39"/>
        <v/>
      </c>
      <c r="K123" s="77" t="str">
        <f t="shared" si="39"/>
        <v/>
      </c>
      <c r="L123" s="77" t="str">
        <f t="shared" si="39"/>
        <v/>
      </c>
      <c r="M123" s="77" t="str">
        <f t="shared" si="39"/>
        <v/>
      </c>
      <c r="N123" s="77" t="str">
        <f t="shared" si="39"/>
        <v/>
      </c>
      <c r="O123" s="77" t="str">
        <f>IFERROR((O121-N121)/N121,"")</f>
        <v/>
      </c>
      <c r="P123" s="77" t="str">
        <f>IFERROR((P121-O121)/O121,"")</f>
        <v/>
      </c>
    </row>
    <row r="124" spans="2:16" ht="29.25" customHeight="1" x14ac:dyDescent="0.7">
      <c r="C124" s="9"/>
      <c r="D124" s="7">
        <f>COUNTA($D$108:D123)+1</f>
        <v>13</v>
      </c>
      <c r="E124" s="42" t="s">
        <v>90</v>
      </c>
      <c r="F124" s="43"/>
      <c r="G124" s="105" t="str">
        <f>IFERROR(+G116/G119,"")</f>
        <v/>
      </c>
      <c r="H124" s="106" t="str">
        <f>IFERROR(+H116/H119,"")</f>
        <v/>
      </c>
      <c r="I124" s="106" t="str">
        <f t="shared" ref="I124:P124" si="40">IFERROR(+I116/I119,"")</f>
        <v/>
      </c>
      <c r="J124" s="106" t="str">
        <f t="shared" si="40"/>
        <v/>
      </c>
      <c r="K124" s="106" t="str">
        <f t="shared" si="40"/>
        <v/>
      </c>
      <c r="L124" s="106" t="str">
        <f t="shared" si="40"/>
        <v/>
      </c>
      <c r="M124" s="106" t="str">
        <f t="shared" si="40"/>
        <v/>
      </c>
      <c r="N124" s="106" t="str">
        <f t="shared" si="40"/>
        <v/>
      </c>
      <c r="O124" s="106" t="str">
        <f t="shared" si="40"/>
        <v/>
      </c>
      <c r="P124" s="106" t="str">
        <f t="shared" si="40"/>
        <v/>
      </c>
    </row>
    <row r="125" spans="2:16" ht="29.25" customHeight="1" x14ac:dyDescent="0.7">
      <c r="D125" s="7">
        <f>COUNTA($D$108:D124)+1</f>
        <v>14</v>
      </c>
      <c r="E125" s="42" t="s">
        <v>91</v>
      </c>
      <c r="F125" s="43" t="s">
        <v>87</v>
      </c>
      <c r="G125" s="26"/>
      <c r="H125" s="77" t="str">
        <f>IFERROR((H124-G124)/G124,"")</f>
        <v/>
      </c>
      <c r="I125" s="78" t="str">
        <f>IFERROR((I124-H124)/H124,"")</f>
        <v/>
      </c>
      <c r="J125" s="77" t="str">
        <f t="shared" ref="J125:P125" si="41">IFERROR((J124-I124)/I124,"")</f>
        <v/>
      </c>
      <c r="K125" s="77" t="str">
        <f t="shared" si="41"/>
        <v/>
      </c>
      <c r="L125" s="77" t="str">
        <f t="shared" si="41"/>
        <v/>
      </c>
      <c r="M125" s="77" t="str">
        <f t="shared" si="41"/>
        <v/>
      </c>
      <c r="N125" s="77" t="str">
        <f t="shared" si="41"/>
        <v/>
      </c>
      <c r="O125" s="77" t="str">
        <f t="shared" si="41"/>
        <v/>
      </c>
      <c r="P125" s="77" t="str">
        <f t="shared" si="41"/>
        <v/>
      </c>
    </row>
    <row r="126" spans="2:16" x14ac:dyDescent="0.7">
      <c r="E126" s="71"/>
    </row>
    <row r="127" spans="2:16" ht="18" thickBot="1" x14ac:dyDescent="0.75">
      <c r="B127" s="104"/>
      <c r="C127" s="75" t="s">
        <v>140</v>
      </c>
      <c r="D127" s="4"/>
      <c r="E127" s="6"/>
      <c r="F127" s="6"/>
    </row>
    <row r="128" spans="2:16" ht="29.25" customHeight="1" thickBot="1" x14ac:dyDescent="0.75">
      <c r="D128" s="181">
        <f>COUNTA($D$127:D127)+1</f>
        <v>1</v>
      </c>
      <c r="E128" s="182" t="s">
        <v>127</v>
      </c>
      <c r="F128" s="183"/>
      <c r="G128" s="184" t="str">
        <f>IF($H$86="","",$H$86)</f>
        <v/>
      </c>
      <c r="M128" s="168" t="s">
        <v>128</v>
      </c>
      <c r="N128" s="79" t="s">
        <v>129</v>
      </c>
      <c r="O128" s="79" t="s">
        <v>130</v>
      </c>
      <c r="P128" s="79" t="str">
        <f>"基準："&amp;$G128</f>
        <v>基準：</v>
      </c>
    </row>
    <row r="129" spans="3:17" ht="29.25" customHeight="1" x14ac:dyDescent="0.7">
      <c r="D129" s="81">
        <f>COUNTA($D$127:D128)+1</f>
        <v>2</v>
      </c>
      <c r="E129" s="83" t="s">
        <v>131</v>
      </c>
      <c r="F129" s="87" t="s">
        <v>108</v>
      </c>
      <c r="G129" s="203"/>
      <c r="H129" s="6"/>
      <c r="M129" s="167" t="s">
        <v>132</v>
      </c>
      <c r="N129" s="167" t="str">
        <f>IF($G$34="就業時間換算","－",IFERROR(((HLOOKUP(DATE(YEAR($E$13)+3,MONTH($E$9),DAY($E$9)),$G133:$P144,7,FALSE))/(HLOOKUP(DATE(YEAR($E$13),MONTH($E$9),DAY($E$9)),$G133:$P144,7,FALSE)))^(1/3)-1,""))</f>
        <v/>
      </c>
      <c r="O129" s="185" t="str">
        <f>IF($G$34="人数換算","－",IFERROR(((HLOOKUP(DATE(YEAR($E$13)+3,MONTH($E$9),DAY($E$9)),$G133:$P144,8,FALSE))/(HLOOKUP(DATE(YEAR($E$13),MONTH($E$9),DAY($E$9)),$G133:$P144,8,FALSE)))^(1/3)-1,""))</f>
        <v/>
      </c>
      <c r="P129" s="210" t="str">
        <f>IFERROR(VLOOKUP($G128,【参考】最低賃金の5年間の年平均の年平均上昇率!$B$4:$C$50,2,FALSE),"")</f>
        <v/>
      </c>
      <c r="Q129" s="170" t="str">
        <f>IF($G$34="人数換算",$N129,IF($G$34="就業時間換算",$O129,""))</f>
        <v/>
      </c>
    </row>
    <row r="130" spans="3:17" ht="29.25" customHeight="1" x14ac:dyDescent="0.7">
      <c r="D130" s="81">
        <f>COUNTA($D$127:D129)+1</f>
        <v>3</v>
      </c>
      <c r="E130" s="83" t="s">
        <v>133</v>
      </c>
      <c r="F130" s="52" t="s">
        <v>108</v>
      </c>
      <c r="G130" s="204"/>
      <c r="H130" s="6"/>
      <c r="M130" s="167" t="s">
        <v>134</v>
      </c>
      <c r="N130" s="167" t="str">
        <f>IFERROR(((HLOOKUP(DATE(YEAR($E$13)+3,MONTH($E$9),DAY($E$9)),$G133:$P144,11,FALSE))/(HLOOKUP(DATE(YEAR($E$13),MONTH($E$9),DAY($E$9)),$G133:$P144,11,FALSE)))^(1/3)-1,"")</f>
        <v/>
      </c>
      <c r="O130" s="186" t="s">
        <v>135</v>
      </c>
      <c r="P130" s="211"/>
    </row>
    <row r="131" spans="3:17" x14ac:dyDescent="0.7">
      <c r="D131" s="1"/>
      <c r="E131" s="98" t="s">
        <v>114</v>
      </c>
      <c r="G131" s="1" t="s">
        <v>136</v>
      </c>
    </row>
    <row r="132" spans="3:17" x14ac:dyDescent="0.7">
      <c r="D132" s="1"/>
      <c r="G132" s="97" t="s">
        <v>54</v>
      </c>
      <c r="H132" s="97" t="s">
        <v>55</v>
      </c>
      <c r="I132" s="97" t="s">
        <v>56</v>
      </c>
      <c r="J132" s="64" t="s">
        <v>57</v>
      </c>
      <c r="K132" s="64"/>
      <c r="L132" s="64"/>
      <c r="M132" s="64"/>
      <c r="N132" s="64"/>
      <c r="O132" s="64"/>
      <c r="P132" s="64"/>
    </row>
    <row r="133" spans="3:17" x14ac:dyDescent="0.7">
      <c r="D133" s="23"/>
      <c r="E133" s="23"/>
      <c r="F133" s="86"/>
      <c r="G133" s="95" t="str">
        <f>IF($I133="","",EDATE(H133,-12))</f>
        <v/>
      </c>
      <c r="H133" s="95" t="str">
        <f>IF($I133="","",EDATE(I133,-12))</f>
        <v/>
      </c>
      <c r="I133" s="95" t="str">
        <f>IF($I$12="","",$I$12)</f>
        <v/>
      </c>
      <c r="J133" s="96" t="str">
        <f>IF($I133="","",EDATE(I133,12))</f>
        <v/>
      </c>
      <c r="K133" s="96" t="str">
        <f t="shared" ref="K133:P133" si="42">IF($I133="","",EDATE(J133,12))</f>
        <v/>
      </c>
      <c r="L133" s="96" t="str">
        <f t="shared" si="42"/>
        <v/>
      </c>
      <c r="M133" s="96" t="str">
        <f t="shared" si="42"/>
        <v/>
      </c>
      <c r="N133" s="96" t="str">
        <f t="shared" si="42"/>
        <v/>
      </c>
      <c r="O133" s="96" t="str">
        <f t="shared" si="42"/>
        <v/>
      </c>
      <c r="P133" s="96" t="str">
        <f t="shared" si="42"/>
        <v/>
      </c>
    </row>
    <row r="134" spans="3:17" ht="29.25" customHeight="1" x14ac:dyDescent="0.7">
      <c r="D134" s="81">
        <f>COUNTA($D$127:D133)+1</f>
        <v>4</v>
      </c>
      <c r="E134" s="47" t="s">
        <v>74</v>
      </c>
      <c r="F134" s="85"/>
      <c r="G134" s="205"/>
      <c r="H134" s="142"/>
      <c r="I134" s="196"/>
      <c r="J134" s="142"/>
      <c r="K134" s="142"/>
      <c r="L134" s="142"/>
      <c r="M134" s="142"/>
      <c r="N134" s="142"/>
      <c r="O134" s="142"/>
      <c r="P134" s="142"/>
    </row>
    <row r="135" spans="3:17" ht="29.25" customHeight="1" x14ac:dyDescent="0.7">
      <c r="C135" s="9"/>
      <c r="D135" s="81">
        <f>COUNTA($D$127:D134)+1</f>
        <v>5</v>
      </c>
      <c r="E135" s="47" t="s">
        <v>75</v>
      </c>
      <c r="F135" s="85"/>
      <c r="G135" s="205"/>
      <c r="H135" s="142"/>
      <c r="I135" s="196"/>
      <c r="J135" s="142"/>
      <c r="K135" s="142"/>
      <c r="L135" s="142"/>
      <c r="M135" s="142"/>
      <c r="N135" s="142"/>
      <c r="O135" s="142"/>
      <c r="P135" s="142"/>
    </row>
    <row r="136" spans="3:17" ht="29.25" customHeight="1" x14ac:dyDescent="0.7">
      <c r="C136" s="9"/>
      <c r="D136" s="5">
        <f>COUNTA($D$127:D135)+1</f>
        <v>6</v>
      </c>
      <c r="E136" s="40" t="s">
        <v>80</v>
      </c>
      <c r="F136" s="39" t="s">
        <v>81</v>
      </c>
      <c r="G136" s="195"/>
      <c r="H136" s="142"/>
      <c r="I136" s="196"/>
      <c r="J136" s="142"/>
      <c r="K136" s="142"/>
      <c r="L136" s="142"/>
      <c r="M136" s="142"/>
      <c r="N136" s="142"/>
      <c r="O136" s="142"/>
      <c r="P136" s="142"/>
    </row>
    <row r="137" spans="3:17" ht="29.25" customHeight="1" x14ac:dyDescent="0.7">
      <c r="C137" s="9"/>
      <c r="D137" s="5">
        <f>COUNTA($D$127:D136)+1</f>
        <v>7</v>
      </c>
      <c r="E137" s="40" t="s">
        <v>82</v>
      </c>
      <c r="F137" s="41" t="s">
        <v>81</v>
      </c>
      <c r="G137" s="195"/>
      <c r="H137" s="142"/>
      <c r="I137" s="196"/>
      <c r="J137" s="142"/>
      <c r="K137" s="142"/>
      <c r="L137" s="142"/>
      <c r="M137" s="142"/>
      <c r="N137" s="142"/>
      <c r="O137" s="142"/>
      <c r="P137" s="142"/>
    </row>
    <row r="138" spans="3:17" ht="29.25" customHeight="1" x14ac:dyDescent="0.7">
      <c r="C138" s="9"/>
      <c r="D138" s="81">
        <f>COUNTA($D$127:D137)+1</f>
        <v>8</v>
      </c>
      <c r="E138" s="47" t="s">
        <v>83</v>
      </c>
      <c r="F138" s="85" t="s">
        <v>139</v>
      </c>
      <c r="G138" s="205"/>
      <c r="H138" s="142"/>
      <c r="I138" s="196"/>
      <c r="J138" s="142"/>
      <c r="K138" s="142"/>
      <c r="L138" s="142"/>
      <c r="M138" s="142"/>
      <c r="N138" s="142"/>
      <c r="O138" s="142"/>
      <c r="P138" s="142"/>
    </row>
    <row r="139" spans="3:17" ht="29.25" customHeight="1" x14ac:dyDescent="0.7">
      <c r="C139" s="9"/>
      <c r="D139" s="7">
        <f>COUNTA($D$127:D138)+1</f>
        <v>9</v>
      </c>
      <c r="E139" s="42" t="s">
        <v>84</v>
      </c>
      <c r="F139" s="43"/>
      <c r="G139" s="24" t="str">
        <f>IF($G$34="就業時間換算","",IFERROR(+G134/G136,""))</f>
        <v/>
      </c>
      <c r="H139" s="25" t="str">
        <f t="shared" ref="H139:P139" si="43">IF($G$34="就業時間換算","",IFERROR(+H134/H136,""))</f>
        <v/>
      </c>
      <c r="I139" s="36" t="str">
        <f t="shared" si="43"/>
        <v/>
      </c>
      <c r="J139" s="25" t="str">
        <f t="shared" si="43"/>
        <v/>
      </c>
      <c r="K139" s="25" t="str">
        <f t="shared" si="43"/>
        <v/>
      </c>
      <c r="L139" s="25" t="str">
        <f t="shared" si="43"/>
        <v/>
      </c>
      <c r="M139" s="25" t="str">
        <f t="shared" si="43"/>
        <v/>
      </c>
      <c r="N139" s="25" t="str">
        <f t="shared" si="43"/>
        <v/>
      </c>
      <c r="O139" s="25" t="str">
        <f t="shared" si="43"/>
        <v/>
      </c>
      <c r="P139" s="25" t="str">
        <f t="shared" si="43"/>
        <v/>
      </c>
    </row>
    <row r="140" spans="3:17" ht="29.25" customHeight="1" x14ac:dyDescent="0.7">
      <c r="C140" s="9"/>
      <c r="D140" s="7">
        <f>COUNTA($D$127:D139)+1</f>
        <v>10</v>
      </c>
      <c r="E140" s="42" t="s">
        <v>85</v>
      </c>
      <c r="F140" s="44"/>
      <c r="G140" s="24" t="str">
        <f>IF($G$34="人数換算","",IFERROR(+G134/G137,""))</f>
        <v/>
      </c>
      <c r="H140" s="25" t="str">
        <f t="shared" ref="H140:P140" si="44">IF($G$34="人数換算","",IFERROR(+H134/H137,""))</f>
        <v/>
      </c>
      <c r="I140" s="36" t="str">
        <f t="shared" si="44"/>
        <v/>
      </c>
      <c r="J140" s="25" t="str">
        <f t="shared" si="44"/>
        <v/>
      </c>
      <c r="K140" s="25" t="str">
        <f t="shared" si="44"/>
        <v/>
      </c>
      <c r="L140" s="25" t="str">
        <f t="shared" si="44"/>
        <v/>
      </c>
      <c r="M140" s="25" t="str">
        <f t="shared" si="44"/>
        <v/>
      </c>
      <c r="N140" s="25" t="str">
        <f t="shared" si="44"/>
        <v/>
      </c>
      <c r="O140" s="25" t="str">
        <f t="shared" si="44"/>
        <v/>
      </c>
      <c r="P140" s="25" t="str">
        <f t="shared" si="44"/>
        <v/>
      </c>
    </row>
    <row r="141" spans="3:17" ht="29.25" customHeight="1" x14ac:dyDescent="0.7">
      <c r="C141" s="9"/>
      <c r="D141" s="7">
        <f>COUNTA($D$127:D140)+1</f>
        <v>11</v>
      </c>
      <c r="E141" s="42" t="s">
        <v>86</v>
      </c>
      <c r="F141" s="43" t="s">
        <v>87</v>
      </c>
      <c r="G141" s="26"/>
      <c r="H141" s="77" t="str">
        <f>IFERROR((H139-G139)/G139,"")</f>
        <v/>
      </c>
      <c r="I141" s="78" t="str">
        <f t="shared" ref="I141:P142" si="45">IFERROR((I139-H139)/H139,"")</f>
        <v/>
      </c>
      <c r="J141" s="77" t="str">
        <f t="shared" si="45"/>
        <v/>
      </c>
      <c r="K141" s="77" t="str">
        <f t="shared" si="45"/>
        <v/>
      </c>
      <c r="L141" s="77" t="str">
        <f t="shared" si="45"/>
        <v/>
      </c>
      <c r="M141" s="77" t="str">
        <f t="shared" si="45"/>
        <v/>
      </c>
      <c r="N141" s="77" t="str">
        <f t="shared" si="45"/>
        <v/>
      </c>
      <c r="O141" s="77" t="str">
        <f t="shared" si="45"/>
        <v/>
      </c>
      <c r="P141" s="77" t="str">
        <f t="shared" si="45"/>
        <v/>
      </c>
    </row>
    <row r="142" spans="3:17" ht="29.25" customHeight="1" x14ac:dyDescent="0.7">
      <c r="C142" s="9"/>
      <c r="D142" s="7">
        <f>COUNTA($D$127:D141)+1</f>
        <v>12</v>
      </c>
      <c r="E142" s="42" t="s">
        <v>88</v>
      </c>
      <c r="F142" s="44" t="s">
        <v>89</v>
      </c>
      <c r="G142" s="26"/>
      <c r="H142" s="77" t="str">
        <f>IFERROR((H140-G140)/G140,"")</f>
        <v/>
      </c>
      <c r="I142" s="78" t="str">
        <f t="shared" si="45"/>
        <v/>
      </c>
      <c r="J142" s="77" t="str">
        <f t="shared" si="45"/>
        <v/>
      </c>
      <c r="K142" s="77" t="str">
        <f t="shared" si="45"/>
        <v/>
      </c>
      <c r="L142" s="77" t="str">
        <f t="shared" si="45"/>
        <v/>
      </c>
      <c r="M142" s="77" t="str">
        <f t="shared" si="45"/>
        <v/>
      </c>
      <c r="N142" s="77" t="str">
        <f t="shared" si="45"/>
        <v/>
      </c>
      <c r="O142" s="77" t="str">
        <f t="shared" si="45"/>
        <v/>
      </c>
      <c r="P142" s="77" t="str">
        <f t="shared" si="45"/>
        <v/>
      </c>
    </row>
    <row r="143" spans="3:17" ht="29.25" customHeight="1" x14ac:dyDescent="0.7">
      <c r="C143" s="9"/>
      <c r="D143" s="7">
        <f>COUNTA($D$127:D142)+1</f>
        <v>13</v>
      </c>
      <c r="E143" s="42" t="s">
        <v>90</v>
      </c>
      <c r="F143" s="43"/>
      <c r="G143" s="105" t="str">
        <f>IFERROR(+G135/G138,"")</f>
        <v/>
      </c>
      <c r="H143" s="106" t="str">
        <f>IFERROR(+H135/H138,"")</f>
        <v/>
      </c>
      <c r="I143" s="106" t="str">
        <f t="shared" ref="I143:P143" si="46">IFERROR(+I135/I138,"")</f>
        <v/>
      </c>
      <c r="J143" s="106" t="str">
        <f t="shared" si="46"/>
        <v/>
      </c>
      <c r="K143" s="106" t="str">
        <f t="shared" si="46"/>
        <v/>
      </c>
      <c r="L143" s="106" t="str">
        <f t="shared" si="46"/>
        <v/>
      </c>
      <c r="M143" s="106" t="str">
        <f t="shared" si="46"/>
        <v/>
      </c>
      <c r="N143" s="106" t="str">
        <f t="shared" si="46"/>
        <v/>
      </c>
      <c r="O143" s="106" t="str">
        <f t="shared" si="46"/>
        <v/>
      </c>
      <c r="P143" s="106" t="str">
        <f t="shared" si="46"/>
        <v/>
      </c>
    </row>
    <row r="144" spans="3:17" ht="29.25" customHeight="1" x14ac:dyDescent="0.7">
      <c r="D144" s="7">
        <f>COUNTA($D$127:D143)+1</f>
        <v>14</v>
      </c>
      <c r="E144" s="42" t="s">
        <v>91</v>
      </c>
      <c r="F144" s="43" t="s">
        <v>87</v>
      </c>
      <c r="G144" s="26"/>
      <c r="H144" s="77" t="str">
        <f>IFERROR((H143-G143)/G143,"")</f>
        <v/>
      </c>
      <c r="I144" s="78" t="str">
        <f>IFERROR((I143-H143)/H143,"")</f>
        <v/>
      </c>
      <c r="J144" s="77" t="str">
        <f t="shared" ref="J144:P144" si="47">IFERROR((J143-I143)/I143,"")</f>
        <v/>
      </c>
      <c r="K144" s="77" t="str">
        <f t="shared" si="47"/>
        <v/>
      </c>
      <c r="L144" s="77" t="str">
        <f t="shared" si="47"/>
        <v/>
      </c>
      <c r="M144" s="77" t="str">
        <f t="shared" si="47"/>
        <v/>
      </c>
      <c r="N144" s="77" t="str">
        <f t="shared" si="47"/>
        <v/>
      </c>
      <c r="O144" s="77" t="str">
        <f t="shared" si="47"/>
        <v/>
      </c>
      <c r="P144" s="77" t="str">
        <f t="shared" si="47"/>
        <v/>
      </c>
    </row>
    <row r="145" spans="2:17" x14ac:dyDescent="0.7">
      <c r="E145" s="71"/>
    </row>
    <row r="146" spans="2:17" ht="18" thickBot="1" x14ac:dyDescent="0.75">
      <c r="B146" s="104"/>
      <c r="C146" s="75" t="s">
        <v>141</v>
      </c>
      <c r="D146" s="4"/>
      <c r="E146" s="6"/>
      <c r="F146" s="6"/>
    </row>
    <row r="147" spans="2:17" ht="29.25" customHeight="1" thickBot="1" x14ac:dyDescent="0.75">
      <c r="D147" s="181">
        <f>COUNTA($D$146:D146)+1</f>
        <v>1</v>
      </c>
      <c r="E147" s="182" t="s">
        <v>127</v>
      </c>
      <c r="F147" s="183"/>
      <c r="G147" s="184" t="str">
        <f>IF($I$86="","",$I$86)</f>
        <v/>
      </c>
      <c r="M147" s="168" t="s">
        <v>128</v>
      </c>
      <c r="N147" s="79" t="s">
        <v>129</v>
      </c>
      <c r="O147" s="79" t="s">
        <v>130</v>
      </c>
      <c r="P147" s="79" t="str">
        <f>"基準："&amp;$G147</f>
        <v>基準：</v>
      </c>
    </row>
    <row r="148" spans="2:17" ht="29.25" customHeight="1" x14ac:dyDescent="0.7">
      <c r="D148" s="81">
        <f>COUNTA($D$146:D147)+1</f>
        <v>2</v>
      </c>
      <c r="E148" s="83" t="s">
        <v>131</v>
      </c>
      <c r="F148" s="87" t="s">
        <v>108</v>
      </c>
      <c r="G148" s="203"/>
      <c r="M148" s="167" t="s">
        <v>132</v>
      </c>
      <c r="N148" s="167" t="str">
        <f>IF($G$34="就業時間換算","－",IFERROR(((HLOOKUP(DATE(YEAR($E$13)+3,MONTH($E$9),DAY($E$9)),$G152:$P163,7,FALSE))/(HLOOKUP(DATE(YEAR($E$13),MONTH($E$9),DAY($E$9)),$G152:$P163,7,FALSE)))^(1/3)-1,""))</f>
        <v/>
      </c>
      <c r="O148" s="185" t="str">
        <f>IF($G$34="人数換算","－",IFERROR(((HLOOKUP(DATE(YEAR($E$13)+3,MONTH($E$9),DAY($E$9)),$G152:$P163,8,FALSE))/(HLOOKUP(DATE(YEAR($E$13),MONTH($E$9),DAY($E$9)),$G152:$P163,8,FALSE)))^(1/3)-1,""))</f>
        <v/>
      </c>
      <c r="P148" s="210" t="str">
        <f>IFERROR(VLOOKUP($G147,【参考】最低賃金の5年間の年平均の年平均上昇率!$B$4:$C$50,2,FALSE),"")</f>
        <v/>
      </c>
      <c r="Q148" s="170" t="str">
        <f>IF($G$34="人数換算",$N148,IF($G$34="就業時間換算",$O148,""))</f>
        <v/>
      </c>
    </row>
    <row r="149" spans="2:17" ht="29.25" customHeight="1" x14ac:dyDescent="0.7">
      <c r="D149" s="81">
        <f>COUNTA($D$146:D148)+1</f>
        <v>3</v>
      </c>
      <c r="E149" s="83" t="s">
        <v>133</v>
      </c>
      <c r="F149" s="52" t="s">
        <v>108</v>
      </c>
      <c r="G149" s="204"/>
      <c r="M149" s="167" t="s">
        <v>134</v>
      </c>
      <c r="N149" s="167" t="str">
        <f>IFERROR(((HLOOKUP(DATE(YEAR($E$13)+3,MONTH($E$9),DAY($E$9)),$G152:$P163,11,FALSE))/(HLOOKUP(DATE(YEAR($E$13),MONTH($E$9),DAY($E$9)),$G152:$P163,11,FALSE)))^(1/3)-1,"")</f>
        <v/>
      </c>
      <c r="O149" s="186" t="s">
        <v>135</v>
      </c>
      <c r="P149" s="211"/>
    </row>
    <row r="150" spans="2:17" x14ac:dyDescent="0.7">
      <c r="D150" s="1"/>
      <c r="E150" s="98" t="s">
        <v>114</v>
      </c>
      <c r="G150" s="1" t="s">
        <v>136</v>
      </c>
    </row>
    <row r="151" spans="2:17" x14ac:dyDescent="0.7">
      <c r="D151" s="1"/>
      <c r="G151" s="97" t="s">
        <v>54</v>
      </c>
      <c r="H151" s="97" t="s">
        <v>55</v>
      </c>
      <c r="I151" s="97" t="s">
        <v>56</v>
      </c>
      <c r="J151" s="64" t="s">
        <v>57</v>
      </c>
      <c r="K151" s="64"/>
      <c r="L151" s="64"/>
      <c r="M151" s="64"/>
      <c r="N151" s="64"/>
      <c r="O151" s="64"/>
      <c r="P151" s="64"/>
    </row>
    <row r="152" spans="2:17" x14ac:dyDescent="0.7">
      <c r="D152" s="23"/>
      <c r="E152" s="23"/>
      <c r="F152" s="86"/>
      <c r="G152" s="95" t="str">
        <f>IF($I152="","",EDATE(H152,-12))</f>
        <v/>
      </c>
      <c r="H152" s="95" t="str">
        <f>IF($I152="","",EDATE(I152,-12))</f>
        <v/>
      </c>
      <c r="I152" s="95" t="str">
        <f>IF($I$12="","",$I$12)</f>
        <v/>
      </c>
      <c r="J152" s="96" t="str">
        <f>IF($I152="","",EDATE(I152,12))</f>
        <v/>
      </c>
      <c r="K152" s="96" t="str">
        <f t="shared" ref="K152:P152" si="48">IF($I152="","",EDATE(J152,12))</f>
        <v/>
      </c>
      <c r="L152" s="96" t="str">
        <f t="shared" si="48"/>
        <v/>
      </c>
      <c r="M152" s="96" t="str">
        <f t="shared" si="48"/>
        <v/>
      </c>
      <c r="N152" s="96" t="str">
        <f t="shared" si="48"/>
        <v/>
      </c>
      <c r="O152" s="96" t="str">
        <f t="shared" si="48"/>
        <v/>
      </c>
      <c r="P152" s="96" t="str">
        <f t="shared" si="48"/>
        <v/>
      </c>
    </row>
    <row r="153" spans="2:17" ht="29.25" customHeight="1" x14ac:dyDescent="0.7">
      <c r="D153" s="81">
        <f>COUNTA($D$146:D152)+1</f>
        <v>4</v>
      </c>
      <c r="E153" s="47" t="s">
        <v>74</v>
      </c>
      <c r="F153" s="85"/>
      <c r="G153" s="205"/>
      <c r="H153" s="142"/>
      <c r="I153" s="196"/>
      <c r="J153" s="142"/>
      <c r="K153" s="142"/>
      <c r="L153" s="142"/>
      <c r="M153" s="142"/>
      <c r="N153" s="142"/>
      <c r="O153" s="142"/>
      <c r="P153" s="142"/>
    </row>
    <row r="154" spans="2:17" ht="29.25" customHeight="1" x14ac:dyDescent="0.7">
      <c r="C154" s="9"/>
      <c r="D154" s="81">
        <f>COUNTA($D$146:D153)+1</f>
        <v>5</v>
      </c>
      <c r="E154" s="47" t="s">
        <v>75</v>
      </c>
      <c r="F154" s="85"/>
      <c r="G154" s="205"/>
      <c r="H154" s="142"/>
      <c r="I154" s="196"/>
      <c r="J154" s="142"/>
      <c r="K154" s="142"/>
      <c r="L154" s="142"/>
      <c r="M154" s="142"/>
      <c r="N154" s="142"/>
      <c r="O154" s="142"/>
      <c r="P154" s="142"/>
    </row>
    <row r="155" spans="2:17" ht="29.25" customHeight="1" x14ac:dyDescent="0.7">
      <c r="C155" s="9"/>
      <c r="D155" s="5">
        <f>COUNTA($D$146:D154)+1</f>
        <v>6</v>
      </c>
      <c r="E155" s="40" t="s">
        <v>80</v>
      </c>
      <c r="F155" s="39" t="s">
        <v>81</v>
      </c>
      <c r="G155" s="195"/>
      <c r="H155" s="142"/>
      <c r="I155" s="196"/>
      <c r="J155" s="142"/>
      <c r="K155" s="142"/>
      <c r="L155" s="142"/>
      <c r="M155" s="142"/>
      <c r="N155" s="142"/>
      <c r="O155" s="142"/>
      <c r="P155" s="142"/>
    </row>
    <row r="156" spans="2:17" ht="29.25" customHeight="1" x14ac:dyDescent="0.7">
      <c r="C156" s="9"/>
      <c r="D156" s="5">
        <f>COUNTA($D$146:D155)+1</f>
        <v>7</v>
      </c>
      <c r="E156" s="40" t="s">
        <v>82</v>
      </c>
      <c r="F156" s="41" t="s">
        <v>81</v>
      </c>
      <c r="G156" s="195"/>
      <c r="H156" s="142"/>
      <c r="I156" s="196"/>
      <c r="J156" s="142"/>
      <c r="K156" s="142"/>
      <c r="L156" s="142"/>
      <c r="M156" s="142"/>
      <c r="N156" s="142"/>
      <c r="O156" s="142"/>
      <c r="P156" s="142"/>
    </row>
    <row r="157" spans="2:17" ht="29.25" customHeight="1" x14ac:dyDescent="0.7">
      <c r="C157" s="9"/>
      <c r="D157" s="81">
        <f>COUNTA($D$146:D156)+1</f>
        <v>8</v>
      </c>
      <c r="E157" s="47" t="s">
        <v>83</v>
      </c>
      <c r="F157" s="85" t="s">
        <v>139</v>
      </c>
      <c r="G157" s="205"/>
      <c r="H157" s="142"/>
      <c r="I157" s="196"/>
      <c r="J157" s="142"/>
      <c r="K157" s="142"/>
      <c r="L157" s="142"/>
      <c r="M157" s="142"/>
      <c r="N157" s="142"/>
      <c r="O157" s="142"/>
      <c r="P157" s="142"/>
    </row>
    <row r="158" spans="2:17" ht="29.25" customHeight="1" x14ac:dyDescent="0.7">
      <c r="C158" s="9"/>
      <c r="D158" s="7">
        <f>COUNTA($D$146:D157)+1</f>
        <v>9</v>
      </c>
      <c r="E158" s="42" t="s">
        <v>84</v>
      </c>
      <c r="F158" s="43"/>
      <c r="G158" s="24" t="str">
        <f>IF($G$34="就業時間換算","",IFERROR(+G153/G155,""))</f>
        <v/>
      </c>
      <c r="H158" s="25" t="str">
        <f t="shared" ref="H158:P158" si="49">IF($G$34="就業時間換算","",IFERROR(+H153/H155,""))</f>
        <v/>
      </c>
      <c r="I158" s="36" t="str">
        <f t="shared" si="49"/>
        <v/>
      </c>
      <c r="J158" s="25" t="str">
        <f t="shared" si="49"/>
        <v/>
      </c>
      <c r="K158" s="25" t="str">
        <f t="shared" si="49"/>
        <v/>
      </c>
      <c r="L158" s="25" t="str">
        <f t="shared" si="49"/>
        <v/>
      </c>
      <c r="M158" s="25" t="str">
        <f t="shared" si="49"/>
        <v/>
      </c>
      <c r="N158" s="25" t="str">
        <f t="shared" si="49"/>
        <v/>
      </c>
      <c r="O158" s="25" t="str">
        <f t="shared" si="49"/>
        <v/>
      </c>
      <c r="P158" s="25" t="str">
        <f t="shared" si="49"/>
        <v/>
      </c>
    </row>
    <row r="159" spans="2:17" ht="29.25" customHeight="1" x14ac:dyDescent="0.7">
      <c r="C159" s="9"/>
      <c r="D159" s="7">
        <f>COUNTA($D$146:D158)+1</f>
        <v>10</v>
      </c>
      <c r="E159" s="42" t="s">
        <v>85</v>
      </c>
      <c r="F159" s="44"/>
      <c r="G159" s="24" t="str">
        <f>IF($G$34="人数換算","",IFERROR(+G153/G156,""))</f>
        <v/>
      </c>
      <c r="H159" s="25" t="str">
        <f t="shared" ref="H159:P159" si="50">IF($G$34="人数換算","",IFERROR(+H153/H156,""))</f>
        <v/>
      </c>
      <c r="I159" s="36" t="str">
        <f t="shared" si="50"/>
        <v/>
      </c>
      <c r="J159" s="25" t="str">
        <f t="shared" si="50"/>
        <v/>
      </c>
      <c r="K159" s="25" t="str">
        <f t="shared" si="50"/>
        <v/>
      </c>
      <c r="L159" s="25" t="str">
        <f t="shared" si="50"/>
        <v/>
      </c>
      <c r="M159" s="25" t="str">
        <f t="shared" si="50"/>
        <v/>
      </c>
      <c r="N159" s="25" t="str">
        <f t="shared" si="50"/>
        <v/>
      </c>
      <c r="O159" s="25" t="str">
        <f t="shared" si="50"/>
        <v/>
      </c>
      <c r="P159" s="25" t="str">
        <f t="shared" si="50"/>
        <v/>
      </c>
    </row>
    <row r="160" spans="2:17" ht="29.25" customHeight="1" x14ac:dyDescent="0.7">
      <c r="C160" s="9"/>
      <c r="D160" s="7">
        <f>COUNTA($D$146:D159)+1</f>
        <v>11</v>
      </c>
      <c r="E160" s="42" t="s">
        <v>86</v>
      </c>
      <c r="F160" s="43" t="s">
        <v>87</v>
      </c>
      <c r="G160" s="26"/>
      <c r="H160" s="77" t="str">
        <f>IFERROR((H158-G158)/G158,"")</f>
        <v/>
      </c>
      <c r="I160" s="78" t="str">
        <f t="shared" ref="I160:P161" si="51">IFERROR((I158-H158)/H158,"")</f>
        <v/>
      </c>
      <c r="J160" s="77" t="str">
        <f t="shared" si="51"/>
        <v/>
      </c>
      <c r="K160" s="77" t="str">
        <f t="shared" si="51"/>
        <v/>
      </c>
      <c r="L160" s="77" t="str">
        <f t="shared" si="51"/>
        <v/>
      </c>
      <c r="M160" s="77" t="str">
        <f t="shared" si="51"/>
        <v/>
      </c>
      <c r="N160" s="77" t="str">
        <f t="shared" si="51"/>
        <v/>
      </c>
      <c r="O160" s="77" t="str">
        <f t="shared" si="51"/>
        <v/>
      </c>
      <c r="P160" s="77" t="str">
        <f t="shared" si="51"/>
        <v/>
      </c>
    </row>
    <row r="161" spans="2:17" ht="29.25" customHeight="1" x14ac:dyDescent="0.7">
      <c r="C161" s="9"/>
      <c r="D161" s="7">
        <f>COUNTA($D$146:D160)+1</f>
        <v>12</v>
      </c>
      <c r="E161" s="42" t="s">
        <v>88</v>
      </c>
      <c r="F161" s="44" t="s">
        <v>89</v>
      </c>
      <c r="G161" s="26"/>
      <c r="H161" s="77" t="str">
        <f>IFERROR((H159-G159)/G159,"")</f>
        <v/>
      </c>
      <c r="I161" s="78" t="str">
        <f t="shared" si="51"/>
        <v/>
      </c>
      <c r="J161" s="77" t="str">
        <f t="shared" si="51"/>
        <v/>
      </c>
      <c r="K161" s="77" t="str">
        <f t="shared" si="51"/>
        <v/>
      </c>
      <c r="L161" s="77" t="str">
        <f t="shared" si="51"/>
        <v/>
      </c>
      <c r="M161" s="77" t="str">
        <f t="shared" si="51"/>
        <v/>
      </c>
      <c r="N161" s="77" t="str">
        <f t="shared" si="51"/>
        <v/>
      </c>
      <c r="O161" s="77" t="str">
        <f t="shared" si="51"/>
        <v/>
      </c>
      <c r="P161" s="77" t="str">
        <f t="shared" si="51"/>
        <v/>
      </c>
    </row>
    <row r="162" spans="2:17" ht="29.25" customHeight="1" x14ac:dyDescent="0.7">
      <c r="C162" s="9"/>
      <c r="D162" s="7">
        <f>COUNTA($D$146:D161)+1</f>
        <v>13</v>
      </c>
      <c r="E162" s="42" t="s">
        <v>90</v>
      </c>
      <c r="F162" s="43"/>
      <c r="G162" s="105" t="str">
        <f>IFERROR(+G154/G157,"")</f>
        <v/>
      </c>
      <c r="H162" s="106" t="str">
        <f>IFERROR(+H154/H157,"")</f>
        <v/>
      </c>
      <c r="I162" s="106" t="str">
        <f t="shared" ref="I162:P162" si="52">IFERROR(+I154/I157,"")</f>
        <v/>
      </c>
      <c r="J162" s="106" t="str">
        <f t="shared" si="52"/>
        <v/>
      </c>
      <c r="K162" s="106" t="str">
        <f t="shared" si="52"/>
        <v/>
      </c>
      <c r="L162" s="106" t="str">
        <f t="shared" si="52"/>
        <v/>
      </c>
      <c r="M162" s="106" t="str">
        <f t="shared" si="52"/>
        <v/>
      </c>
      <c r="N162" s="106" t="str">
        <f t="shared" si="52"/>
        <v/>
      </c>
      <c r="O162" s="106" t="str">
        <f t="shared" si="52"/>
        <v/>
      </c>
      <c r="P162" s="106" t="str">
        <f t="shared" si="52"/>
        <v/>
      </c>
    </row>
    <row r="163" spans="2:17" ht="29.25" customHeight="1" x14ac:dyDescent="0.7">
      <c r="D163" s="7">
        <f>COUNTA($D$146:D162)+1</f>
        <v>14</v>
      </c>
      <c r="E163" s="42" t="s">
        <v>91</v>
      </c>
      <c r="F163" s="43" t="s">
        <v>87</v>
      </c>
      <c r="G163" s="26"/>
      <c r="H163" s="77" t="str">
        <f>IFERROR((H162-G162)/G162,"")</f>
        <v/>
      </c>
      <c r="I163" s="78" t="str">
        <f>IFERROR((I162-H162)/H162,"")</f>
        <v/>
      </c>
      <c r="J163" s="77" t="str">
        <f t="shared" ref="J163:P163" si="53">IFERROR((J162-I162)/I162,"")</f>
        <v/>
      </c>
      <c r="K163" s="77" t="str">
        <f t="shared" si="53"/>
        <v/>
      </c>
      <c r="L163" s="77" t="str">
        <f t="shared" si="53"/>
        <v/>
      </c>
      <c r="M163" s="77" t="str">
        <f t="shared" si="53"/>
        <v/>
      </c>
      <c r="N163" s="77" t="str">
        <f t="shared" si="53"/>
        <v/>
      </c>
      <c r="O163" s="77" t="str">
        <f t="shared" si="53"/>
        <v/>
      </c>
      <c r="P163" s="77" t="str">
        <f t="shared" si="53"/>
        <v/>
      </c>
    </row>
    <row r="164" spans="2:17" x14ac:dyDescent="0.7">
      <c r="E164" s="71"/>
    </row>
    <row r="165" spans="2:17" ht="18" thickBot="1" x14ac:dyDescent="0.75">
      <c r="B165" s="104"/>
      <c r="C165" s="75" t="s">
        <v>142</v>
      </c>
      <c r="D165" s="4"/>
      <c r="E165" s="6"/>
      <c r="F165" s="6"/>
    </row>
    <row r="166" spans="2:17" ht="29.25" customHeight="1" thickBot="1" x14ac:dyDescent="0.75">
      <c r="D166" s="181">
        <f>COUNTA($D$165:D165)+1</f>
        <v>1</v>
      </c>
      <c r="E166" s="182" t="s">
        <v>127</v>
      </c>
      <c r="F166" s="183"/>
      <c r="G166" s="184" t="str">
        <f>IF($J$86="","",$J$86)</f>
        <v/>
      </c>
      <c r="M166" s="168" t="s">
        <v>128</v>
      </c>
      <c r="N166" s="79" t="s">
        <v>129</v>
      </c>
      <c r="O166" s="79" t="s">
        <v>130</v>
      </c>
      <c r="P166" s="79" t="str">
        <f>"基準："&amp;$G166</f>
        <v>基準：</v>
      </c>
    </row>
    <row r="167" spans="2:17" ht="29.25" customHeight="1" x14ac:dyDescent="0.7">
      <c r="D167" s="81">
        <f>COUNTA($D$165:D166)+1</f>
        <v>2</v>
      </c>
      <c r="E167" s="83" t="s">
        <v>131</v>
      </c>
      <c r="F167" s="87" t="s">
        <v>108</v>
      </c>
      <c r="G167" s="203"/>
      <c r="M167" s="167" t="s">
        <v>132</v>
      </c>
      <c r="N167" s="167" t="str">
        <f>IF($G$34="就業時間換算","－",IFERROR(((HLOOKUP(DATE(YEAR($E$13)+3,MONTH($E$9),DAY($E$9)),$G171:$P182,7,FALSE))/(HLOOKUP(DATE(YEAR($E$13),MONTH($E$9),DAY($E$9)),$G171:$P182,7,FALSE)))^(1/3)-1,""))</f>
        <v/>
      </c>
      <c r="O167" s="185" t="str">
        <f>IF($G$34="人数換算","－",IFERROR(((HLOOKUP(DATE(YEAR($E$13)+3,MONTH($E$9),DAY($E$9)),$G171:$P182,8,FALSE))/(HLOOKUP(DATE(YEAR($E$13),MONTH($E$9),DAY($E$9)),$G171:$P182,8,FALSE)))^(1/3)-1,""))</f>
        <v/>
      </c>
      <c r="P167" s="210" t="str">
        <f>IFERROR(VLOOKUP($G166,【参考】最低賃金の5年間の年平均の年平均上昇率!$B$4:$C$50,2,FALSE),"")</f>
        <v/>
      </c>
      <c r="Q167" s="170" t="str">
        <f>IF($G$34="人数換算",$N167,IF($G$34="就業時間換算",$O167,""))</f>
        <v/>
      </c>
    </row>
    <row r="168" spans="2:17" ht="29.25" customHeight="1" x14ac:dyDescent="0.7">
      <c r="D168" s="81">
        <f>COUNTA($D$165:D167)+1</f>
        <v>3</v>
      </c>
      <c r="E168" s="83" t="s">
        <v>133</v>
      </c>
      <c r="F168" s="52" t="s">
        <v>108</v>
      </c>
      <c r="G168" s="204"/>
      <c r="M168" s="167" t="s">
        <v>134</v>
      </c>
      <c r="N168" s="167" t="str">
        <f>IFERROR(((HLOOKUP(DATE(YEAR($E$13)+3,MONTH($E$9),DAY($E$9)),$G171:$P182,11,FALSE))/(HLOOKUP(DATE(YEAR($E$13),MONTH($E$9),DAY($E$9)),$G171:$P182,11,FALSE)))^(1/3)-1,"")</f>
        <v/>
      </c>
      <c r="O168" s="186" t="s">
        <v>135</v>
      </c>
      <c r="P168" s="211"/>
    </row>
    <row r="169" spans="2:17" x14ac:dyDescent="0.7">
      <c r="D169" s="1"/>
      <c r="E169" s="98" t="s">
        <v>114</v>
      </c>
      <c r="G169" s="1" t="s">
        <v>136</v>
      </c>
    </row>
    <row r="170" spans="2:17" x14ac:dyDescent="0.7">
      <c r="D170" s="1"/>
      <c r="G170" s="97" t="s">
        <v>54</v>
      </c>
      <c r="H170" s="97" t="s">
        <v>55</v>
      </c>
      <c r="I170" s="97" t="s">
        <v>56</v>
      </c>
      <c r="J170" s="64" t="s">
        <v>57</v>
      </c>
      <c r="K170" s="64"/>
      <c r="L170" s="64"/>
      <c r="M170" s="64"/>
      <c r="N170" s="64"/>
      <c r="O170" s="64"/>
      <c r="P170" s="64"/>
    </row>
    <row r="171" spans="2:17" x14ac:dyDescent="0.7">
      <c r="D171" s="23"/>
      <c r="E171" s="23"/>
      <c r="F171" s="86"/>
      <c r="G171" s="95" t="str">
        <f>IF($I171="","",EDATE(H171,-12))</f>
        <v/>
      </c>
      <c r="H171" s="95" t="str">
        <f>IF($I171="","",EDATE(I171,-12))</f>
        <v/>
      </c>
      <c r="I171" s="95" t="str">
        <f>IF($I$12="","",$I$12)</f>
        <v/>
      </c>
      <c r="J171" s="96" t="str">
        <f>IF($I171="","",EDATE(I171,12))</f>
        <v/>
      </c>
      <c r="K171" s="96" t="str">
        <f t="shared" ref="K171:P171" si="54">IF($I171="","",EDATE(J171,12))</f>
        <v/>
      </c>
      <c r="L171" s="96" t="str">
        <f t="shared" si="54"/>
        <v/>
      </c>
      <c r="M171" s="96" t="str">
        <f t="shared" si="54"/>
        <v/>
      </c>
      <c r="N171" s="96" t="str">
        <f t="shared" si="54"/>
        <v/>
      </c>
      <c r="O171" s="96" t="str">
        <f t="shared" si="54"/>
        <v/>
      </c>
      <c r="P171" s="96" t="str">
        <f t="shared" si="54"/>
        <v/>
      </c>
    </row>
    <row r="172" spans="2:17" ht="29.25" customHeight="1" x14ac:dyDescent="0.7">
      <c r="D172" s="81">
        <f>COUNTA($D$165:D171)+1</f>
        <v>4</v>
      </c>
      <c r="E172" s="47" t="s">
        <v>74</v>
      </c>
      <c r="F172" s="85"/>
      <c r="G172" s="205"/>
      <c r="H172" s="142"/>
      <c r="I172" s="196"/>
      <c r="J172" s="142"/>
      <c r="K172" s="142"/>
      <c r="L172" s="142"/>
      <c r="M172" s="142"/>
      <c r="N172" s="142"/>
      <c r="O172" s="142"/>
      <c r="P172" s="142"/>
    </row>
    <row r="173" spans="2:17" ht="29.25" customHeight="1" x14ac:dyDescent="0.7">
      <c r="C173" s="9"/>
      <c r="D173" s="81">
        <f>COUNTA($D$165:D172)+1</f>
        <v>5</v>
      </c>
      <c r="E173" s="47" t="s">
        <v>75</v>
      </c>
      <c r="F173" s="85"/>
      <c r="G173" s="205"/>
      <c r="H173" s="142"/>
      <c r="I173" s="196"/>
      <c r="J173" s="142"/>
      <c r="K173" s="142"/>
      <c r="L173" s="142"/>
      <c r="M173" s="142"/>
      <c r="N173" s="142"/>
      <c r="O173" s="142"/>
      <c r="P173" s="142"/>
    </row>
    <row r="174" spans="2:17" ht="29.25" customHeight="1" x14ac:dyDescent="0.7">
      <c r="C174" s="9"/>
      <c r="D174" s="5">
        <f>COUNTA($D$165:D173)+1</f>
        <v>6</v>
      </c>
      <c r="E174" s="40" t="s">
        <v>80</v>
      </c>
      <c r="F174" s="39" t="s">
        <v>81</v>
      </c>
      <c r="G174" s="195"/>
      <c r="H174" s="142"/>
      <c r="I174" s="196"/>
      <c r="J174" s="142"/>
      <c r="K174" s="142"/>
      <c r="L174" s="142"/>
      <c r="M174" s="142"/>
      <c r="N174" s="142"/>
      <c r="O174" s="142"/>
      <c r="P174" s="142"/>
    </row>
    <row r="175" spans="2:17" ht="29.25" customHeight="1" x14ac:dyDescent="0.7">
      <c r="C175" s="9"/>
      <c r="D175" s="5">
        <f>COUNTA($D$165:D174)+1</f>
        <v>7</v>
      </c>
      <c r="E175" s="40" t="s">
        <v>82</v>
      </c>
      <c r="F175" s="41" t="s">
        <v>81</v>
      </c>
      <c r="G175" s="195"/>
      <c r="H175" s="142"/>
      <c r="I175" s="196"/>
      <c r="J175" s="142"/>
      <c r="K175" s="142"/>
      <c r="L175" s="142"/>
      <c r="M175" s="142"/>
      <c r="N175" s="142"/>
      <c r="O175" s="142"/>
      <c r="P175" s="142"/>
    </row>
    <row r="176" spans="2:17" ht="29.25" customHeight="1" x14ac:dyDescent="0.7">
      <c r="C176" s="9"/>
      <c r="D176" s="81">
        <f>COUNTA($D$165:D175)+1</f>
        <v>8</v>
      </c>
      <c r="E176" s="47" t="s">
        <v>83</v>
      </c>
      <c r="F176" s="85" t="s">
        <v>139</v>
      </c>
      <c r="G176" s="205"/>
      <c r="H176" s="142"/>
      <c r="I176" s="196"/>
      <c r="J176" s="142"/>
      <c r="K176" s="142"/>
      <c r="L176" s="142"/>
      <c r="M176" s="142"/>
      <c r="N176" s="142"/>
      <c r="O176" s="142"/>
      <c r="P176" s="142"/>
    </row>
    <row r="177" spans="2:17" ht="29.25" customHeight="1" x14ac:dyDescent="0.7">
      <c r="C177" s="9"/>
      <c r="D177" s="7">
        <f>COUNTA($D$165:D176)+1</f>
        <v>9</v>
      </c>
      <c r="E177" s="42" t="s">
        <v>84</v>
      </c>
      <c r="F177" s="43"/>
      <c r="G177" s="24" t="str">
        <f>IF($G$34="就業時間換算","",IFERROR(+G172/G174,""))</f>
        <v/>
      </c>
      <c r="H177" s="25" t="str">
        <f t="shared" ref="H177:P177" si="55">IF($G$34="就業時間換算","",IFERROR(+H172/H174,""))</f>
        <v/>
      </c>
      <c r="I177" s="36" t="str">
        <f t="shared" si="55"/>
        <v/>
      </c>
      <c r="J177" s="25" t="str">
        <f t="shared" si="55"/>
        <v/>
      </c>
      <c r="K177" s="25" t="str">
        <f t="shared" si="55"/>
        <v/>
      </c>
      <c r="L177" s="25" t="str">
        <f t="shared" si="55"/>
        <v/>
      </c>
      <c r="M177" s="25" t="str">
        <f t="shared" si="55"/>
        <v/>
      </c>
      <c r="N177" s="25" t="str">
        <f t="shared" si="55"/>
        <v/>
      </c>
      <c r="O177" s="25" t="str">
        <f t="shared" si="55"/>
        <v/>
      </c>
      <c r="P177" s="25" t="str">
        <f t="shared" si="55"/>
        <v/>
      </c>
    </row>
    <row r="178" spans="2:17" ht="29.25" customHeight="1" x14ac:dyDescent="0.7">
      <c r="C178" s="9"/>
      <c r="D178" s="7">
        <f>COUNTA($D$165:D177)+1</f>
        <v>10</v>
      </c>
      <c r="E178" s="42" t="s">
        <v>85</v>
      </c>
      <c r="F178" s="44"/>
      <c r="G178" s="24" t="str">
        <f>IF($G$34="人数換算","",IFERROR(+G172/G175,""))</f>
        <v/>
      </c>
      <c r="H178" s="25" t="str">
        <f t="shared" ref="H178:P178" si="56">IF($G$34="人数換算","",IFERROR(+H172/H175,""))</f>
        <v/>
      </c>
      <c r="I178" s="36" t="str">
        <f t="shared" si="56"/>
        <v/>
      </c>
      <c r="J178" s="25" t="str">
        <f t="shared" si="56"/>
        <v/>
      </c>
      <c r="K178" s="25" t="str">
        <f t="shared" si="56"/>
        <v/>
      </c>
      <c r="L178" s="25" t="str">
        <f t="shared" si="56"/>
        <v/>
      </c>
      <c r="M178" s="25" t="str">
        <f t="shared" si="56"/>
        <v/>
      </c>
      <c r="N178" s="25" t="str">
        <f t="shared" si="56"/>
        <v/>
      </c>
      <c r="O178" s="25" t="str">
        <f t="shared" si="56"/>
        <v/>
      </c>
      <c r="P178" s="25" t="str">
        <f t="shared" si="56"/>
        <v/>
      </c>
    </row>
    <row r="179" spans="2:17" ht="29.25" customHeight="1" x14ac:dyDescent="0.7">
      <c r="C179" s="9"/>
      <c r="D179" s="7">
        <f>COUNTA($D$165:D178)+1</f>
        <v>11</v>
      </c>
      <c r="E179" s="42" t="s">
        <v>86</v>
      </c>
      <c r="F179" s="43" t="s">
        <v>87</v>
      </c>
      <c r="G179" s="26"/>
      <c r="H179" s="77" t="str">
        <f>IFERROR((H177-G177)/G177,"")</f>
        <v/>
      </c>
      <c r="I179" s="78" t="str">
        <f t="shared" ref="I179:P180" si="57">IFERROR((I177-H177)/H177,"")</f>
        <v/>
      </c>
      <c r="J179" s="77" t="str">
        <f t="shared" si="57"/>
        <v/>
      </c>
      <c r="K179" s="77" t="str">
        <f t="shared" si="57"/>
        <v/>
      </c>
      <c r="L179" s="77" t="str">
        <f t="shared" si="57"/>
        <v/>
      </c>
      <c r="M179" s="77" t="str">
        <f t="shared" si="57"/>
        <v/>
      </c>
      <c r="N179" s="77" t="str">
        <f t="shared" si="57"/>
        <v/>
      </c>
      <c r="O179" s="77" t="str">
        <f t="shared" si="57"/>
        <v/>
      </c>
      <c r="P179" s="77" t="str">
        <f t="shared" si="57"/>
        <v/>
      </c>
    </row>
    <row r="180" spans="2:17" ht="29.25" customHeight="1" x14ac:dyDescent="0.7">
      <c r="C180" s="9"/>
      <c r="D180" s="7">
        <f>COUNTA($D$165:D179)+1</f>
        <v>12</v>
      </c>
      <c r="E180" s="42" t="s">
        <v>88</v>
      </c>
      <c r="F180" s="44" t="s">
        <v>89</v>
      </c>
      <c r="G180" s="26"/>
      <c r="H180" s="77" t="str">
        <f>IFERROR((H178-G178)/G178,"")</f>
        <v/>
      </c>
      <c r="I180" s="78" t="str">
        <f t="shared" si="57"/>
        <v/>
      </c>
      <c r="J180" s="77" t="str">
        <f t="shared" si="57"/>
        <v/>
      </c>
      <c r="K180" s="77" t="str">
        <f t="shared" si="57"/>
        <v/>
      </c>
      <c r="L180" s="77" t="str">
        <f t="shared" si="57"/>
        <v/>
      </c>
      <c r="M180" s="77" t="str">
        <f t="shared" si="57"/>
        <v/>
      </c>
      <c r="N180" s="77" t="str">
        <f t="shared" si="57"/>
        <v/>
      </c>
      <c r="O180" s="77" t="str">
        <f t="shared" si="57"/>
        <v/>
      </c>
      <c r="P180" s="77" t="str">
        <f t="shared" si="57"/>
        <v/>
      </c>
    </row>
    <row r="181" spans="2:17" ht="29.25" customHeight="1" x14ac:dyDescent="0.7">
      <c r="C181" s="9"/>
      <c r="D181" s="7">
        <f>COUNTA($D$165:D180)+1</f>
        <v>13</v>
      </c>
      <c r="E181" s="42" t="s">
        <v>90</v>
      </c>
      <c r="F181" s="43"/>
      <c r="G181" s="105" t="str">
        <f>IFERROR(+G173/G176,"")</f>
        <v/>
      </c>
      <c r="H181" s="106" t="str">
        <f>IFERROR(+H173/H176,"")</f>
        <v/>
      </c>
      <c r="I181" s="106" t="str">
        <f t="shared" ref="I181:P181" si="58">IFERROR(+I173/I176,"")</f>
        <v/>
      </c>
      <c r="J181" s="106" t="str">
        <f t="shared" si="58"/>
        <v/>
      </c>
      <c r="K181" s="106" t="str">
        <f t="shared" si="58"/>
        <v/>
      </c>
      <c r="L181" s="106" t="str">
        <f t="shared" si="58"/>
        <v/>
      </c>
      <c r="M181" s="106" t="str">
        <f t="shared" si="58"/>
        <v/>
      </c>
      <c r="N181" s="106" t="str">
        <f t="shared" si="58"/>
        <v/>
      </c>
      <c r="O181" s="106" t="str">
        <f t="shared" si="58"/>
        <v/>
      </c>
      <c r="P181" s="106" t="str">
        <f t="shared" si="58"/>
        <v/>
      </c>
    </row>
    <row r="182" spans="2:17" ht="29.25" customHeight="1" x14ac:dyDescent="0.7">
      <c r="D182" s="7">
        <f>COUNTA($D$165:D181)+1</f>
        <v>14</v>
      </c>
      <c r="E182" s="42" t="s">
        <v>91</v>
      </c>
      <c r="F182" s="43" t="s">
        <v>87</v>
      </c>
      <c r="G182" s="26"/>
      <c r="H182" s="77" t="str">
        <f>IFERROR((H181-G181)/G181,"")</f>
        <v/>
      </c>
      <c r="I182" s="78" t="str">
        <f>IFERROR((I181-H181)/H181,"")</f>
        <v/>
      </c>
      <c r="J182" s="77" t="str">
        <f t="shared" ref="J182:P182" si="59">IFERROR((J181-I181)/I181,"")</f>
        <v/>
      </c>
      <c r="K182" s="77" t="str">
        <f t="shared" si="59"/>
        <v/>
      </c>
      <c r="L182" s="77" t="str">
        <f t="shared" si="59"/>
        <v/>
      </c>
      <c r="M182" s="77" t="str">
        <f t="shared" si="59"/>
        <v/>
      </c>
      <c r="N182" s="77" t="str">
        <f t="shared" si="59"/>
        <v/>
      </c>
      <c r="O182" s="77" t="str">
        <f t="shared" si="59"/>
        <v/>
      </c>
      <c r="P182" s="77" t="str">
        <f t="shared" si="59"/>
        <v/>
      </c>
    </row>
    <row r="183" spans="2:17" x14ac:dyDescent="0.7">
      <c r="E183" s="71"/>
    </row>
    <row r="184" spans="2:17" ht="18" thickBot="1" x14ac:dyDescent="0.75">
      <c r="B184" s="104"/>
      <c r="C184" s="75" t="s">
        <v>143</v>
      </c>
      <c r="D184" s="4"/>
      <c r="E184" s="6"/>
      <c r="F184" s="6"/>
      <c r="L184" s="80"/>
    </row>
    <row r="185" spans="2:17" ht="29.25" customHeight="1" thickBot="1" x14ac:dyDescent="0.75">
      <c r="D185" s="181">
        <f>COUNTA($D$184:D184)+1</f>
        <v>1</v>
      </c>
      <c r="E185" s="182" t="s">
        <v>127</v>
      </c>
      <c r="F185" s="183"/>
      <c r="G185" s="184" t="str">
        <f>IF($K$86="","",$K$86)</f>
        <v/>
      </c>
      <c r="M185" s="168" t="s">
        <v>128</v>
      </c>
      <c r="N185" s="79" t="s">
        <v>129</v>
      </c>
      <c r="O185" s="79" t="s">
        <v>130</v>
      </c>
      <c r="P185" s="79" t="str">
        <f>"基準："&amp;$G185</f>
        <v>基準：</v>
      </c>
    </row>
    <row r="186" spans="2:17" ht="29.25" customHeight="1" x14ac:dyDescent="0.7">
      <c r="D186" s="81">
        <f>COUNTA($D$184:D185)+1</f>
        <v>2</v>
      </c>
      <c r="E186" s="83" t="s">
        <v>144</v>
      </c>
      <c r="F186" s="87" t="s">
        <v>108</v>
      </c>
      <c r="G186" s="203"/>
      <c r="M186" s="167" t="s">
        <v>132</v>
      </c>
      <c r="N186" s="167" t="str">
        <f>IF($G$34="就業時間換算","－",IFERROR(((HLOOKUP(DATE(YEAR($E$13)+3,MONTH($E$9),DAY($E$9)),$G190:$P201,7,FALSE))/(HLOOKUP(DATE(YEAR($E$13),MONTH($E$9),DAY($E$9)),$G190:$P201,7,FALSE)))^(1/3)-1,""))</f>
        <v/>
      </c>
      <c r="O186" s="185" t="str">
        <f>IF($G$34="人数換算","－",IFERROR(((HLOOKUP(DATE(YEAR($E$13)+3,MONTH($E$9),DAY($E$9)),$G190:$P201,8,FALSE))/(HLOOKUP(DATE(YEAR($E$13),MONTH($E$9),DAY($E$9)),$G190:$P201,8,FALSE)))^(1/3)-1,""))</f>
        <v/>
      </c>
      <c r="P186" s="210" t="str">
        <f>IFERROR(VLOOKUP($G185,【参考】最低賃金の5年間の年平均の年平均上昇率!$B$4:$C$50,2,FALSE),"")</f>
        <v/>
      </c>
      <c r="Q186" s="170" t="str">
        <f>IF($G$34="人数換算",$N186,IF($G$34="就業時間換算",$O186,""))</f>
        <v/>
      </c>
    </row>
    <row r="187" spans="2:17" ht="29.25" customHeight="1" x14ac:dyDescent="0.7">
      <c r="D187" s="81">
        <f>COUNTA($D$184:D186)+1</f>
        <v>3</v>
      </c>
      <c r="E187" s="83" t="s">
        <v>133</v>
      </c>
      <c r="F187" s="52" t="s">
        <v>108</v>
      </c>
      <c r="G187" s="204"/>
      <c r="M187" s="167" t="s">
        <v>134</v>
      </c>
      <c r="N187" s="167" t="str">
        <f>IFERROR(((HLOOKUP(DATE(YEAR($E$13)+3,MONTH($E$9),DAY($E$9)),$G190:$P201,11,FALSE))/(HLOOKUP(DATE(YEAR($E$13),MONTH($E$9),DAY($E$9)),$G190:$P201,11,FALSE)))^(1/3)-1,"")</f>
        <v/>
      </c>
      <c r="O187" s="186" t="s">
        <v>135</v>
      </c>
      <c r="P187" s="211"/>
    </row>
    <row r="188" spans="2:17" x14ac:dyDescent="0.7">
      <c r="D188" s="1"/>
      <c r="E188" s="98" t="s">
        <v>114</v>
      </c>
      <c r="G188" s="1" t="s">
        <v>136</v>
      </c>
    </row>
    <row r="189" spans="2:17" x14ac:dyDescent="0.7">
      <c r="D189" s="1"/>
      <c r="G189" s="97" t="s">
        <v>54</v>
      </c>
      <c r="H189" s="97" t="s">
        <v>55</v>
      </c>
      <c r="I189" s="97" t="s">
        <v>56</v>
      </c>
      <c r="J189" s="64" t="s">
        <v>57</v>
      </c>
      <c r="K189" s="64"/>
      <c r="L189" s="64"/>
      <c r="M189" s="64"/>
      <c r="N189" s="64"/>
      <c r="O189" s="64"/>
      <c r="P189" s="64"/>
    </row>
    <row r="190" spans="2:17" x14ac:dyDescent="0.7">
      <c r="D190" s="23"/>
      <c r="E190" s="23"/>
      <c r="F190" s="86"/>
      <c r="G190" s="95" t="str">
        <f>IF($I190="","",EDATE(H190,-12))</f>
        <v/>
      </c>
      <c r="H190" s="95" t="str">
        <f>IF($I190="","",EDATE(I190,-12))</f>
        <v/>
      </c>
      <c r="I190" s="95" t="str">
        <f>IF($I$12="","",$I$12)</f>
        <v/>
      </c>
      <c r="J190" s="96" t="str">
        <f>IF($I190="","",EDATE(I190,12))</f>
        <v/>
      </c>
      <c r="K190" s="96" t="str">
        <f t="shared" ref="K190:P190" si="60">IF($I190="","",EDATE(J190,12))</f>
        <v/>
      </c>
      <c r="L190" s="96" t="str">
        <f t="shared" si="60"/>
        <v/>
      </c>
      <c r="M190" s="96" t="str">
        <f t="shared" si="60"/>
        <v/>
      </c>
      <c r="N190" s="96" t="str">
        <f t="shared" si="60"/>
        <v/>
      </c>
      <c r="O190" s="96" t="str">
        <f t="shared" si="60"/>
        <v/>
      </c>
      <c r="P190" s="96" t="str">
        <f t="shared" si="60"/>
        <v/>
      </c>
    </row>
    <row r="191" spans="2:17" ht="29.25" customHeight="1" x14ac:dyDescent="0.7">
      <c r="D191" s="81">
        <f>COUNTA($D$184:D190)+1</f>
        <v>4</v>
      </c>
      <c r="E191" s="47" t="s">
        <v>74</v>
      </c>
      <c r="F191" s="85"/>
      <c r="G191" s="205"/>
      <c r="H191" s="142"/>
      <c r="I191" s="196"/>
      <c r="J191" s="142"/>
      <c r="K191" s="142"/>
      <c r="L191" s="142"/>
      <c r="M191" s="142"/>
      <c r="N191" s="142"/>
      <c r="O191" s="142"/>
      <c r="P191" s="142"/>
    </row>
    <row r="192" spans="2:17" ht="29.25" customHeight="1" x14ac:dyDescent="0.7">
      <c r="C192" s="9"/>
      <c r="D192" s="81">
        <f>COUNTA($D$184:D191)+1</f>
        <v>5</v>
      </c>
      <c r="E192" s="47" t="s">
        <v>75</v>
      </c>
      <c r="F192" s="85"/>
      <c r="G192" s="205"/>
      <c r="H192" s="142"/>
      <c r="I192" s="196"/>
      <c r="J192" s="142"/>
      <c r="K192" s="142"/>
      <c r="L192" s="142"/>
      <c r="M192" s="142"/>
      <c r="N192" s="142"/>
      <c r="O192" s="142"/>
      <c r="P192" s="142"/>
    </row>
    <row r="193" spans="2:16" ht="29.25" customHeight="1" x14ac:dyDescent="0.7">
      <c r="C193" s="9"/>
      <c r="D193" s="5">
        <f>COUNTA($D$184:D192)+1</f>
        <v>6</v>
      </c>
      <c r="E193" s="40" t="s">
        <v>80</v>
      </c>
      <c r="F193" s="39" t="s">
        <v>81</v>
      </c>
      <c r="G193" s="195"/>
      <c r="H193" s="142"/>
      <c r="I193" s="196"/>
      <c r="J193" s="142"/>
      <c r="K193" s="142"/>
      <c r="L193" s="142"/>
      <c r="M193" s="142"/>
      <c r="N193" s="142"/>
      <c r="O193" s="142"/>
      <c r="P193" s="142"/>
    </row>
    <row r="194" spans="2:16" ht="29.25" customHeight="1" x14ac:dyDescent="0.7">
      <c r="C194" s="9"/>
      <c r="D194" s="5">
        <f>COUNTA($D$184:D193)+1</f>
        <v>7</v>
      </c>
      <c r="E194" s="40" t="s">
        <v>82</v>
      </c>
      <c r="F194" s="41" t="s">
        <v>81</v>
      </c>
      <c r="G194" s="195"/>
      <c r="H194" s="142"/>
      <c r="I194" s="196"/>
      <c r="J194" s="142"/>
      <c r="K194" s="142"/>
      <c r="L194" s="142"/>
      <c r="M194" s="142"/>
      <c r="N194" s="142"/>
      <c r="O194" s="142"/>
      <c r="P194" s="142"/>
    </row>
    <row r="195" spans="2:16" ht="29.25" customHeight="1" x14ac:dyDescent="0.7">
      <c r="C195" s="9"/>
      <c r="D195" s="81">
        <f>COUNTA($D$184:D194)+1</f>
        <v>8</v>
      </c>
      <c r="E195" s="47" t="s">
        <v>83</v>
      </c>
      <c r="F195" s="85" t="s">
        <v>139</v>
      </c>
      <c r="G195" s="205"/>
      <c r="H195" s="142"/>
      <c r="I195" s="196"/>
      <c r="J195" s="142"/>
      <c r="K195" s="142"/>
      <c r="L195" s="142"/>
      <c r="M195" s="142"/>
      <c r="N195" s="142"/>
      <c r="O195" s="142"/>
      <c r="P195" s="142"/>
    </row>
    <row r="196" spans="2:16" ht="29.25" customHeight="1" x14ac:dyDescent="0.7">
      <c r="C196" s="9"/>
      <c r="D196" s="7">
        <f>COUNTA($D$184:D195)+1</f>
        <v>9</v>
      </c>
      <c r="E196" s="42" t="s">
        <v>84</v>
      </c>
      <c r="F196" s="43"/>
      <c r="G196" s="24" t="str">
        <f>IF($G$34="就業時間換算","",IFERROR(+G191/G193,""))</f>
        <v/>
      </c>
      <c r="H196" s="25" t="str">
        <f t="shared" ref="H196:P196" si="61">IF($G$34="就業時間換算","",IFERROR(+H191/H193,""))</f>
        <v/>
      </c>
      <c r="I196" s="36" t="str">
        <f t="shared" si="61"/>
        <v/>
      </c>
      <c r="J196" s="25" t="str">
        <f t="shared" si="61"/>
        <v/>
      </c>
      <c r="K196" s="25" t="str">
        <f t="shared" si="61"/>
        <v/>
      </c>
      <c r="L196" s="25" t="str">
        <f t="shared" si="61"/>
        <v/>
      </c>
      <c r="M196" s="25" t="str">
        <f t="shared" si="61"/>
        <v/>
      </c>
      <c r="N196" s="25" t="str">
        <f t="shared" si="61"/>
        <v/>
      </c>
      <c r="O196" s="25" t="str">
        <f t="shared" si="61"/>
        <v/>
      </c>
      <c r="P196" s="25" t="str">
        <f t="shared" si="61"/>
        <v/>
      </c>
    </row>
    <row r="197" spans="2:16" ht="29.25" customHeight="1" x14ac:dyDescent="0.7">
      <c r="C197" s="9"/>
      <c r="D197" s="7">
        <f>COUNTA($D$184:D196)+1</f>
        <v>10</v>
      </c>
      <c r="E197" s="42" t="s">
        <v>85</v>
      </c>
      <c r="F197" s="44"/>
      <c r="G197" s="24" t="str">
        <f>IF($G$34="人数換算","",IFERROR(+G191/G194,""))</f>
        <v/>
      </c>
      <c r="H197" s="25" t="str">
        <f t="shared" ref="H197:P197" si="62">IF($G$34="人数換算","",IFERROR(+H191/H194,""))</f>
        <v/>
      </c>
      <c r="I197" s="36" t="str">
        <f t="shared" si="62"/>
        <v/>
      </c>
      <c r="J197" s="25" t="str">
        <f t="shared" si="62"/>
        <v/>
      </c>
      <c r="K197" s="25" t="str">
        <f t="shared" si="62"/>
        <v/>
      </c>
      <c r="L197" s="25" t="str">
        <f t="shared" si="62"/>
        <v/>
      </c>
      <c r="M197" s="25" t="str">
        <f t="shared" si="62"/>
        <v/>
      </c>
      <c r="N197" s="25" t="str">
        <f t="shared" si="62"/>
        <v/>
      </c>
      <c r="O197" s="25" t="str">
        <f t="shared" si="62"/>
        <v/>
      </c>
      <c r="P197" s="25" t="str">
        <f t="shared" si="62"/>
        <v/>
      </c>
    </row>
    <row r="198" spans="2:16" ht="29.25" customHeight="1" x14ac:dyDescent="0.7">
      <c r="C198" s="9"/>
      <c r="D198" s="7">
        <f>COUNTA($D$184:D197)+1</f>
        <v>11</v>
      </c>
      <c r="E198" s="42" t="s">
        <v>86</v>
      </c>
      <c r="F198" s="43" t="s">
        <v>87</v>
      </c>
      <c r="G198" s="26"/>
      <c r="H198" s="77" t="str">
        <f>IFERROR((H196-G196)/G196,"")</f>
        <v/>
      </c>
      <c r="I198" s="78" t="str">
        <f t="shared" ref="I198:P199" si="63">IFERROR((I196-H196)/H196,"")</f>
        <v/>
      </c>
      <c r="J198" s="77" t="str">
        <f t="shared" si="63"/>
        <v/>
      </c>
      <c r="K198" s="77" t="str">
        <f t="shared" si="63"/>
        <v/>
      </c>
      <c r="L198" s="77" t="str">
        <f t="shared" si="63"/>
        <v/>
      </c>
      <c r="M198" s="77" t="str">
        <f t="shared" si="63"/>
        <v/>
      </c>
      <c r="N198" s="77" t="str">
        <f t="shared" si="63"/>
        <v/>
      </c>
      <c r="O198" s="77" t="str">
        <f t="shared" si="63"/>
        <v/>
      </c>
      <c r="P198" s="77" t="str">
        <f t="shared" si="63"/>
        <v/>
      </c>
    </row>
    <row r="199" spans="2:16" ht="29.25" customHeight="1" x14ac:dyDescent="0.7">
      <c r="C199" s="9"/>
      <c r="D199" s="7">
        <f>COUNTA($D$184:D198)+1</f>
        <v>12</v>
      </c>
      <c r="E199" s="42" t="s">
        <v>88</v>
      </c>
      <c r="F199" s="44" t="s">
        <v>89</v>
      </c>
      <c r="G199" s="26"/>
      <c r="H199" s="77" t="str">
        <f>IFERROR((H197-G197)/G197,"")</f>
        <v/>
      </c>
      <c r="I199" s="78" t="str">
        <f t="shared" si="63"/>
        <v/>
      </c>
      <c r="J199" s="77" t="str">
        <f t="shared" si="63"/>
        <v/>
      </c>
      <c r="K199" s="77" t="str">
        <f t="shared" si="63"/>
        <v/>
      </c>
      <c r="L199" s="77" t="str">
        <f t="shared" si="63"/>
        <v/>
      </c>
      <c r="M199" s="77" t="str">
        <f t="shared" si="63"/>
        <v/>
      </c>
      <c r="N199" s="77" t="str">
        <f t="shared" si="63"/>
        <v/>
      </c>
      <c r="O199" s="77" t="str">
        <f t="shared" si="63"/>
        <v/>
      </c>
      <c r="P199" s="77" t="str">
        <f t="shared" si="63"/>
        <v/>
      </c>
    </row>
    <row r="200" spans="2:16" ht="29.25" customHeight="1" x14ac:dyDescent="0.7">
      <c r="C200" s="9"/>
      <c r="D200" s="7">
        <f>COUNTA($D$184:D199)+1</f>
        <v>13</v>
      </c>
      <c r="E200" s="42" t="s">
        <v>90</v>
      </c>
      <c r="F200" s="43"/>
      <c r="G200" s="105" t="str">
        <f>IFERROR(+G192/G195,"")</f>
        <v/>
      </c>
      <c r="H200" s="106" t="str">
        <f>IFERROR(+H192/H195,"")</f>
        <v/>
      </c>
      <c r="I200" s="106" t="str">
        <f t="shared" ref="I200:P200" si="64">IFERROR(+I192/I195,"")</f>
        <v/>
      </c>
      <c r="J200" s="106" t="str">
        <f t="shared" si="64"/>
        <v/>
      </c>
      <c r="K200" s="106" t="str">
        <f t="shared" si="64"/>
        <v/>
      </c>
      <c r="L200" s="106" t="str">
        <f t="shared" si="64"/>
        <v/>
      </c>
      <c r="M200" s="106" t="str">
        <f t="shared" si="64"/>
        <v/>
      </c>
      <c r="N200" s="106" t="str">
        <f t="shared" si="64"/>
        <v/>
      </c>
      <c r="O200" s="106" t="str">
        <f t="shared" si="64"/>
        <v/>
      </c>
      <c r="P200" s="106" t="str">
        <f t="shared" si="64"/>
        <v/>
      </c>
    </row>
    <row r="201" spans="2:16" ht="29.25" customHeight="1" x14ac:dyDescent="0.7">
      <c r="D201" s="7">
        <f>COUNTA($D$184:D200)+1</f>
        <v>14</v>
      </c>
      <c r="E201" s="42" t="s">
        <v>91</v>
      </c>
      <c r="F201" s="43" t="s">
        <v>87</v>
      </c>
      <c r="G201" s="26"/>
      <c r="H201" s="77" t="str">
        <f>IFERROR((H200-G200)/G200,"")</f>
        <v/>
      </c>
      <c r="I201" s="78" t="str">
        <f>IFERROR((I200-H200)/H200,"")</f>
        <v/>
      </c>
      <c r="J201" s="77" t="str">
        <f t="shared" ref="J201:P201" si="65">IFERROR((J200-I200)/I200,"")</f>
        <v/>
      </c>
      <c r="K201" s="77" t="str">
        <f t="shared" si="65"/>
        <v/>
      </c>
      <c r="L201" s="77" t="str">
        <f t="shared" si="65"/>
        <v/>
      </c>
      <c r="M201" s="77" t="str">
        <f t="shared" si="65"/>
        <v/>
      </c>
      <c r="N201" s="77" t="str">
        <f t="shared" si="65"/>
        <v/>
      </c>
      <c r="O201" s="77" t="str">
        <f t="shared" si="65"/>
        <v/>
      </c>
      <c r="P201" s="77" t="str">
        <f t="shared" si="65"/>
        <v/>
      </c>
    </row>
    <row r="202" spans="2:16" x14ac:dyDescent="0.7">
      <c r="E202" s="71"/>
    </row>
    <row r="203" spans="2:16" ht="19.899999999999999" x14ac:dyDescent="0.7">
      <c r="B203" s="38" t="s">
        <v>145</v>
      </c>
      <c r="C203" s="99"/>
      <c r="G203" s="23"/>
      <c r="H203" s="23"/>
    </row>
    <row r="204" spans="2:16" x14ac:dyDescent="0.7">
      <c r="C204" s="108" t="s">
        <v>146</v>
      </c>
      <c r="D204" s="108" t="s">
        <v>147</v>
      </c>
      <c r="E204" s="100"/>
      <c r="F204" s="70"/>
    </row>
    <row r="205" spans="2:16" x14ac:dyDescent="0.7">
      <c r="C205" s="9"/>
      <c r="D205" s="102" t="s">
        <v>148</v>
      </c>
      <c r="E205" s="101"/>
      <c r="F205" s="6"/>
    </row>
    <row r="206" spans="2:16" x14ac:dyDescent="0.7">
      <c r="C206" s="9"/>
      <c r="D206" s="102" t="s">
        <v>149</v>
      </c>
      <c r="E206" s="101"/>
      <c r="F206" s="6"/>
    </row>
    <row r="207" spans="2:16" x14ac:dyDescent="0.7">
      <c r="D207" s="103" t="s">
        <v>150</v>
      </c>
      <c r="F207" s="11"/>
    </row>
    <row r="208" spans="2:16" x14ac:dyDescent="0.7">
      <c r="D208" s="156" t="s">
        <v>151</v>
      </c>
      <c r="F208" s="11"/>
    </row>
    <row r="209" spans="2:14" x14ac:dyDescent="0.7">
      <c r="D209" s="156" t="s">
        <v>152</v>
      </c>
      <c r="F209" s="11"/>
    </row>
    <row r="210" spans="2:14" x14ac:dyDescent="0.7">
      <c r="D210" s="156" t="s">
        <v>153</v>
      </c>
      <c r="F210" s="11"/>
    </row>
    <row r="211" spans="2:14" x14ac:dyDescent="0.7">
      <c r="D211" s="156" t="s">
        <v>154</v>
      </c>
      <c r="F211" s="11"/>
    </row>
    <row r="212" spans="2:14" x14ac:dyDescent="0.7">
      <c r="D212" s="156" t="s">
        <v>155</v>
      </c>
      <c r="F212" s="11"/>
    </row>
    <row r="213" spans="2:14" x14ac:dyDescent="0.7">
      <c r="E213" s="6"/>
      <c r="F213" s="6"/>
    </row>
    <row r="214" spans="2:14" ht="19.899999999999999" x14ac:dyDescent="0.7">
      <c r="B214" s="38" t="s">
        <v>156</v>
      </c>
      <c r="E214" s="6"/>
      <c r="F214" s="6"/>
    </row>
    <row r="215" spans="2:14" x14ac:dyDescent="0.7">
      <c r="B215" s="8"/>
      <c r="C215" s="102" t="s">
        <v>157</v>
      </c>
    </row>
    <row r="216" spans="2:14" x14ac:dyDescent="0.7">
      <c r="C216" s="62"/>
      <c r="D216" s="7">
        <v>1</v>
      </c>
      <c r="E216" s="66" t="s">
        <v>158</v>
      </c>
      <c r="F216" s="61" t="s">
        <v>159</v>
      </c>
      <c r="G216" s="72" t="s">
        <v>235</v>
      </c>
    </row>
    <row r="217" spans="2:14" x14ac:dyDescent="0.7">
      <c r="D217" s="67">
        <v>2</v>
      </c>
      <c r="E217" s="66" t="s">
        <v>160</v>
      </c>
      <c r="F217" s="61" t="s">
        <v>161</v>
      </c>
      <c r="G217" s="72" t="str">
        <f>IF(OR($E$9="",$E$10="",$E$9&gt;$E$10,$E$10&gt;DATEVALUE("2026/12/31")),"非該当","該当")</f>
        <v>非該当</v>
      </c>
    </row>
    <row r="218" spans="2:14" x14ac:dyDescent="0.7">
      <c r="D218" s="7">
        <v>3</v>
      </c>
      <c r="E218" s="66" t="s">
        <v>162</v>
      </c>
      <c r="F218" s="61" t="s">
        <v>163</v>
      </c>
      <c r="G218" s="72" t="s">
        <v>235</v>
      </c>
      <c r="N218" s="6"/>
    </row>
    <row r="219" spans="2:14" x14ac:dyDescent="0.7">
      <c r="D219" s="7">
        <v>4</v>
      </c>
      <c r="E219" s="66" t="s">
        <v>164</v>
      </c>
      <c r="F219" s="61" t="s">
        <v>165</v>
      </c>
      <c r="G219" s="72" t="str">
        <f>IF(③経費明細書!$G$67&gt;=1000000,"該当","非該当")</f>
        <v>非該当</v>
      </c>
      <c r="N219" s="6"/>
    </row>
    <row r="220" spans="2:14" x14ac:dyDescent="0.7">
      <c r="D220" s="7">
        <v>5</v>
      </c>
      <c r="E220" s="66" t="s">
        <v>166</v>
      </c>
      <c r="F220" s="61" t="s">
        <v>165</v>
      </c>
      <c r="G220" s="72" t="s">
        <v>235</v>
      </c>
      <c r="N220" s="6"/>
    </row>
    <row r="221" spans="2:14" x14ac:dyDescent="0.7">
      <c r="H221" s="88" t="s">
        <v>167</v>
      </c>
      <c r="I221" s="88">
        <v>2</v>
      </c>
      <c r="J221" s="88">
        <v>3</v>
      </c>
      <c r="K221" s="88">
        <v>4</v>
      </c>
      <c r="L221" s="88">
        <v>5</v>
      </c>
      <c r="M221" s="88">
        <v>6</v>
      </c>
      <c r="N221" s="6"/>
    </row>
    <row r="222" spans="2:14" x14ac:dyDescent="0.7">
      <c r="D222" s="7">
        <v>6</v>
      </c>
      <c r="E222" s="68" t="s">
        <v>168</v>
      </c>
      <c r="F222" s="69" t="s">
        <v>163</v>
      </c>
      <c r="G222" s="73" t="str">
        <f>IF(COUNTIF(H222:M222,"非該当")&gt;0,"非該当","該当")</f>
        <v>非該当</v>
      </c>
      <c r="H222" s="72" t="str">
        <f>IF(OR($G91="",$G91=【参考】業種!$E$2,$G91=【参考】業種!$F$2),"非該当","該当")</f>
        <v>非該当</v>
      </c>
      <c r="I222" s="72" t="str">
        <f>IF($G109="","－",IF(OR($G110="",$G110=【参考】業種!$E$2,$G110=【参考】業種!$F$2),"非該当","該当"))</f>
        <v>－</v>
      </c>
      <c r="J222" s="72" t="str">
        <f>IF($G128="","－",IF(OR($G129="",$G129=【参考】業種!$E$2,$G129=【参考】業種!$F$2),"非該当","該当"))</f>
        <v>－</v>
      </c>
      <c r="K222" s="72" t="str">
        <f>IF($G147="","－",IF(OR($G148="",$G148=【参考】業種!$E$2,$G148=【参考】業種!$F$2),"非該当","該当"))</f>
        <v>－</v>
      </c>
      <c r="L222" s="72" t="str">
        <f>IF($G166="","－",IF(OR($G167="",$G167=【参考】業種!$E$2,$G167=【参考】業種!$F$2),"非該当","該当"))</f>
        <v>－</v>
      </c>
      <c r="M222" s="72" t="str">
        <f>IF($G185="","－",IF(OR($G186="",$G186=【参考】業種!$E$2,$G186=【参考】業種!$F$2),"非該当","該当"))</f>
        <v>－</v>
      </c>
      <c r="N222" s="6"/>
    </row>
    <row r="223" spans="2:14" ht="35.25" x14ac:dyDescent="0.7">
      <c r="D223" s="7">
        <v>7</v>
      </c>
      <c r="E223" s="66" t="s">
        <v>169</v>
      </c>
      <c r="F223" s="61" t="s">
        <v>165</v>
      </c>
      <c r="G223" s="73" t="str">
        <f>IF(COUNTIF(H223:M223,"非該当")&gt;0,"非該当","該当")</f>
        <v>非該当</v>
      </c>
      <c r="H223" s="72" t="str">
        <f>IF(OR($Q$91="",$P$91="",$Q$91&lt;$P$91),"非該当","該当")</f>
        <v>非該当</v>
      </c>
      <c r="I223" s="72" t="str">
        <f>IF($G109="","－",IF(OR($Q$110="",$P$110="",$Q$110&lt;$P$110),"非該当","該当"))</f>
        <v>－</v>
      </c>
      <c r="J223" s="72" t="str">
        <f>IF($G128="","－",IF(OR($Q$129="",$P$129="",$Q$129&lt;$P$129),"非該当","該当"))</f>
        <v>－</v>
      </c>
      <c r="K223" s="72" t="str">
        <f>IF($G147="","－",IF(OR($Q$148="",$P$148="",$Q$148&lt;$P$148),"非該当","該当"))</f>
        <v>－</v>
      </c>
      <c r="L223" s="72" t="str">
        <f>IF($G166="","－",IF(OR($Q$167="",$P$167="",$Q$167&lt;$P$167),"非該当","該当"))</f>
        <v>－</v>
      </c>
      <c r="M223" s="72" t="str">
        <f>IF($G185="","－",IF(OR($Q$186="",$P$186="",$Q$186&lt;$P$186),"非該当","該当"))</f>
        <v>－</v>
      </c>
      <c r="N223" s="6"/>
    </row>
    <row r="224" spans="2:14" ht="35.25" x14ac:dyDescent="0.7">
      <c r="D224" s="7">
        <v>8</v>
      </c>
      <c r="E224" s="66" t="s">
        <v>170</v>
      </c>
      <c r="F224" s="61" t="s">
        <v>165</v>
      </c>
      <c r="G224" s="73" t="str">
        <f>IF(COUNTIF(H224:M224,"非該当")&gt;0,"非該当","該当")</f>
        <v>非該当</v>
      </c>
      <c r="H224" s="72" t="str">
        <f>IF(OR($N$92="",$P$91="",$N$92&lt;$P$91),"非該当","該当")</f>
        <v>非該当</v>
      </c>
      <c r="I224" s="72" t="str">
        <f>IF($G109="","－",IF(OR($N$111="",$P$110="",$N$111&lt;$P$110),"非該当","該当"))</f>
        <v>－</v>
      </c>
      <c r="J224" s="72" t="str">
        <f>IF($G128="","－",IF(OR($N$130="",$P$129="",$N$130&lt;$P$129),"非該当","該当"))</f>
        <v>－</v>
      </c>
      <c r="K224" s="72" t="str">
        <f>IF($G147="","－",IF(OR($N$149="",$P$148="",$N$149&lt;$P$148),"非該当","該当"))</f>
        <v>－</v>
      </c>
      <c r="L224" s="72" t="str">
        <f>IF($G166="","－",IF(OR($N$168="",$P$167="",$N$168&lt;$P$167),"非該当","該当"))</f>
        <v>－</v>
      </c>
      <c r="M224" s="72" t="str">
        <f>IF($G185="","－",IF(OR($N$187="",$P$186="",$N$187&lt;$P$186),"非該当","該当"))</f>
        <v>－</v>
      </c>
      <c r="N224" s="6"/>
    </row>
    <row r="225" spans="4:14" ht="35.25" x14ac:dyDescent="0.7">
      <c r="D225" s="7">
        <v>9</v>
      </c>
      <c r="E225" s="66" t="s">
        <v>171</v>
      </c>
      <c r="F225" s="61" t="s">
        <v>172</v>
      </c>
      <c r="G225" s="72" t="s">
        <v>235</v>
      </c>
      <c r="J225" s="76"/>
      <c r="N225" s="6"/>
    </row>
  </sheetData>
  <sheetProtection algorithmName="SHA-512" hashValue="6iJVa8FmJDjsUdD1tCvaZhkkT1hIyNU21SbHKBZJHhKX0WUfg09mcizb+WJTWMwVCDzHgkoHuTQmP46u5zs9Tw==" saltValue="iIoyH0afBFPdd2GdQXR0sQ==" spinCount="100000" sheet="1" objects="1" scenarios="1"/>
  <dataConsolidate/>
  <mergeCells count="6">
    <mergeCell ref="P186:P187"/>
    <mergeCell ref="P91:P92"/>
    <mergeCell ref="P110:P111"/>
    <mergeCell ref="P129:P130"/>
    <mergeCell ref="P148:P149"/>
    <mergeCell ref="P167:P168"/>
  </mergeCells>
  <phoneticPr fontId="1"/>
  <conditionalFormatting sqref="G225 G216:G220 G222:M224">
    <cfRule type="expression" dxfId="39" priority="10">
      <formula>G216="非該当"</formula>
    </cfRule>
  </conditionalFormatting>
  <conditionalFormatting sqref="D109:P125">
    <cfRule type="expression" dxfId="38" priority="6">
      <formula>$G$86=""</formula>
    </cfRule>
  </conditionalFormatting>
  <conditionalFormatting sqref="D128:P144">
    <cfRule type="expression" dxfId="37" priority="5">
      <formula>$H$86=""</formula>
    </cfRule>
  </conditionalFormatting>
  <conditionalFormatting sqref="D147:P163">
    <cfRule type="expression" dxfId="36" priority="4">
      <formula>$I$86=""</formula>
    </cfRule>
  </conditionalFormatting>
  <conditionalFormatting sqref="D166:P182">
    <cfRule type="expression" dxfId="35" priority="3">
      <formula>$J$86=""</formula>
    </cfRule>
  </conditionalFormatting>
  <conditionalFormatting sqref="D185:P201">
    <cfRule type="expression" dxfId="34" priority="2">
      <formula>$K$86=""</formula>
    </cfRule>
  </conditionalFormatting>
  <conditionalFormatting sqref="C5:F5">
    <cfRule type="expression" dxfId="33" priority="1">
      <formula>$C$5&lt;&gt;""</formula>
    </cfRule>
  </conditionalFormatting>
  <conditionalFormatting sqref="D36:P36 D39:P39 D41:P41 D45:P45 D75:P75 D77:P77 D81:P81 D99:P99 D102:P102 D104:P104 D118:P118 D121:P121 D123:P123 D137:P137 D140:P140 D142:P142 D156:P156 D159:P159 D161:P161 D175:P175 D178:P178 D180:P180 D194:P194 D197:P197 D199:P199 D72:P72">
    <cfRule type="expression" dxfId="32" priority="8">
      <formula>$G$34&lt;&gt;"就業時間換算"</formula>
    </cfRule>
  </conditionalFormatting>
  <conditionalFormatting sqref="D35:P35 D38:P38 D40:P40 D44:P44 D71:P71 D74:P74 D76:P76 D80:P80 D98:P98 D101:P101 D103:P103 D117:P117 D120:P120 D122:P122 D136:P136 D139:P139 D141:P141 D155:P155 D158:P158 D160:P160 D174:P174 D177:P177 D179:P179 D193:P193 D196:P196 D198:P198">
    <cfRule type="expression" dxfId="31" priority="7">
      <formula>$G$34&lt;&gt;"人数換算"</formula>
    </cfRule>
  </conditionalFormatting>
  <conditionalFormatting sqref="G27:P33 G35:P45 G64:P81 G96:P106 G115:P125 G134:P144 G153:P163 G172:P182 G191:P201">
    <cfRule type="expression" dxfId="30" priority="9">
      <formula>G$13="－"</formula>
    </cfRule>
  </conditionalFormatting>
  <dataValidations count="14">
    <dataValidation type="list" allowBlank="1" showInputMessage="1" showErrorMessage="1" sqref="G54:G55" xr:uid="{1387828C-BFC9-4AF7-9971-75955C145AC9}">
      <formula1>"該当,非該当"</formula1>
    </dataValidation>
    <dataValidation imeMode="halfAlpha" allowBlank="1" showInputMessage="1" showErrorMessage="1" sqref="G16:I24 G42:P42 G191:P195 G64:P69 G105:P105 G78:P78 G48:I51 G172:P176 G96:P100 G143:P143 G115:P119 G162:P162 G134:P138 G181:P181 G153:P157 G200:P200 G124:P124 G35:P37 G71:P73 G82 G27:P32" xr:uid="{A5EEFB6B-4088-41C7-B467-530B2AC42B90}"/>
    <dataValidation type="date" allowBlank="1" showInputMessage="1" showErrorMessage="1" error="補助事業期間内（2026年12月31日まで）の日付を入力してください" sqref="E10" xr:uid="{B8C16CE1-3554-4420-B73F-FC1D4AF94F1B}">
      <formula1>45412</formula1>
      <formula2>46387</formula2>
    </dataValidation>
    <dataValidation operator="lessThanOrEqual" allowBlank="1" showInputMessage="1" showErrorMessage="1" sqref="E9" xr:uid="{ADE55F14-5BA0-42C3-83AB-CC3933AFD13A}"/>
    <dataValidation type="list" allowBlank="1" showInputMessage="1" showErrorMessage="1" sqref="G57" xr:uid="{550AE485-AF44-40BE-BDE3-5D31409E95C4}">
      <formula1>INDIRECT($G$56)</formula1>
    </dataValidation>
    <dataValidation type="list" allowBlank="1" showInputMessage="1" showErrorMessage="1" sqref="G187" xr:uid="{52C72C76-9930-453C-85AB-6EDCB0C2F828}">
      <formula1>INDIRECT($G$186)</formula1>
    </dataValidation>
    <dataValidation type="list" allowBlank="1" showInputMessage="1" showErrorMessage="1" sqref="G168" xr:uid="{B10F5937-682D-424B-B0CC-2FD483422AA7}">
      <formula1>INDIRECT($G$167)</formula1>
    </dataValidation>
    <dataValidation type="list" allowBlank="1" showInputMessage="1" showErrorMessage="1" sqref="G149" xr:uid="{D8A96106-F48A-4AFA-8F7A-49FE3B18F114}">
      <formula1>INDIRECT($G$148)</formula1>
    </dataValidation>
    <dataValidation type="list" allowBlank="1" showInputMessage="1" showErrorMessage="1" sqref="G130" xr:uid="{6FBF3131-79EB-4F72-B044-5AF24EB261EB}">
      <formula1>INDIRECT($G$129)</formula1>
    </dataValidation>
    <dataValidation type="list" allowBlank="1" showInputMessage="1" showErrorMessage="1" sqref="G111" xr:uid="{F4ED2AFE-DDCB-49DA-AA0F-4001CF4A0DF3}">
      <formula1>INDIRECT($G$110)</formula1>
    </dataValidation>
    <dataValidation type="list" allowBlank="1" showInputMessage="1" showErrorMessage="1" sqref="G92" xr:uid="{1DCA850B-D094-4D42-9FEC-B147A188C5E2}">
      <formula1>INDIRECT($G$91)</formula1>
    </dataValidation>
    <dataValidation type="list" imeMode="halfAlpha" allowBlank="1" showInputMessage="1" showErrorMessage="1" sqref="G34" xr:uid="{0448A6BA-3908-4042-91BC-AFCD23238A61}">
      <formula1>"人数換算,就業時間換算"</formula1>
    </dataValidation>
    <dataValidation type="list" allowBlank="1" showInputMessage="1" showErrorMessage="1" sqref="E12" xr:uid="{F1F045EC-5FE6-4A88-B2CB-D522ADA4D230}">
      <formula1>$G$12:$P$12</formula1>
    </dataValidation>
    <dataValidation operator="greaterThanOrEqual" allowBlank="1" showInputMessage="1" showErrorMessage="1" error="2024年3月1日以降の日付を入力ください" sqref="E7" xr:uid="{1910D0D2-78B0-4412-9FD8-B227428759F3}"/>
  </dataValidations>
  <hyperlinks>
    <hyperlink ref="H54" r:id="rId1" xr:uid="{0CAFB307-C1B6-4DEC-8713-7BA195543672}"/>
    <hyperlink ref="H55" r:id="rId2" xr:uid="{523FB8EF-CA15-4F4A-A780-6402E1D1C968}"/>
    <hyperlink ref="E58" r:id="rId3" xr:uid="{A1B727FA-0FEA-4C97-9F13-97604F230955}"/>
    <hyperlink ref="E93" r:id="rId4" xr:uid="{23919FA7-05C2-4CE8-8311-446F738C0864}"/>
    <hyperlink ref="E112" r:id="rId5" xr:uid="{856EAF7F-746C-4A72-8F11-8128B00948E2}"/>
    <hyperlink ref="E131" r:id="rId6" xr:uid="{77215884-5F63-44A9-A5EF-4486E0116527}"/>
    <hyperlink ref="E150" r:id="rId7" xr:uid="{33F0C713-7663-4648-A970-5BECBE44059F}"/>
    <hyperlink ref="E169" r:id="rId8" xr:uid="{3B529B68-C22B-4849-9FF5-4AD15CF5797D}"/>
    <hyperlink ref="E188" r:id="rId9" xr:uid="{6F79CB99-7B8E-4CA8-B291-E432D81F8913}"/>
    <hyperlink ref="Q50" r:id="rId10" xr:uid="{75B101AD-7B22-4483-9213-9F60B2C8D46A}"/>
    <hyperlink ref="R50" r:id="rId11" display="https://www.e-stat.go.jp/surveyitems/items/386010198" xr:uid="{656781F7-9201-4211-89BE-CC5F237A5088}"/>
    <hyperlink ref="Q48" r:id="rId12" xr:uid="{8DB1720E-411E-4B00-9C65-EB5B08289B7F}"/>
    <hyperlink ref="R48" r:id="rId13" display="https://www.e-stat.go.jp/surveyitems/items/248020026" xr:uid="{C5B2B575-0F15-4109-9C5D-F6B1CD8D9A37}"/>
    <hyperlink ref="Q51" r:id="rId14" xr:uid="{62D2BD56-559D-4688-9CA7-3D30739B9810}"/>
  </hyperlinks>
  <pageMargins left="0.23622047244094491" right="0.23622047244094491" top="0.74803149606299213" bottom="0.74803149606299213" header="0.31496062992125984" footer="0.31496062992125984"/>
  <pageSetup paperSize="9" scale="36" fitToHeight="0" orientation="portrait" r:id="rId15"/>
  <drawing r:id="rId16"/>
  <extLst>
    <ext xmlns:x14="http://schemas.microsoft.com/office/spreadsheetml/2009/9/main" uri="{CCE6A557-97BC-4b89-ADB6-D9C93CAAB3DF}">
      <x14:dataValidations xmlns:xm="http://schemas.microsoft.com/office/excel/2006/main" count="3">
        <x14:dataValidation type="list" allowBlank="1" showInputMessage="1" showErrorMessage="1" xr:uid="{CB6A6A78-FBF3-409D-A43B-D0BED1565CF9}">
          <x14:formula1>
            <xm:f>【参考】最低賃金の5年間の年平均の年平均上昇率!$B$4:$B$50</xm:f>
          </x14:formula1>
          <xm:sqref>H86:K86 G85:G86</xm:sqref>
        </x14:dataValidation>
        <x14:dataValidation type="list" allowBlank="1" showInputMessage="1" showErrorMessage="1" xr:uid="{562CE695-09B9-4F0E-BE97-D46C104E52C1}">
          <x14:formula1>
            <xm:f>【参考】業種!$E$2:$X$2</xm:f>
          </x14:formula1>
          <xm:sqref>G56</xm:sqref>
        </x14:dataValidation>
        <x14:dataValidation type="list" allowBlank="1" showInputMessage="1" showErrorMessage="1" xr:uid="{6B9A43C4-6D2B-4F12-B267-99EB9084D861}">
          <x14:formula1>
            <xm:f>【参考】業種!$G$2:$X$2</xm:f>
          </x14:formula1>
          <xm:sqref>G91 G110 G129 G148 G167 G186</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1FBD87-2673-4400-B510-0F9BBE2807CE}">
  <sheetPr>
    <tabColor theme="7" tint="0.79998168889431442"/>
    <pageSetUpPr fitToPage="1"/>
  </sheetPr>
  <dimension ref="A1:R225"/>
  <sheetViews>
    <sheetView showGridLines="0" zoomScale="85" zoomScaleNormal="85" workbookViewId="0">
      <pane xSplit="6" ySplit="13" topLeftCell="G14" activePane="bottomRight" state="frozen"/>
      <selection pane="topRight"/>
      <selection pane="bottomLeft"/>
      <selection pane="bottomRight" activeCell="E9" sqref="E9"/>
    </sheetView>
  </sheetViews>
  <sheetFormatPr defaultColWidth="9" defaultRowHeight="17.649999999999999" x14ac:dyDescent="0.7"/>
  <cols>
    <col min="1" max="3" width="3.75" style="1" customWidth="1"/>
    <col min="4" max="4" width="5.5" style="3" bestFit="1" customWidth="1"/>
    <col min="5" max="5" width="74" style="1" customWidth="1"/>
    <col min="6" max="6" width="31.375" style="1" bestFit="1" customWidth="1"/>
    <col min="7" max="16" width="12.5" style="1" customWidth="1"/>
    <col min="17" max="17" width="9" style="1"/>
    <col min="18" max="21" width="12.5" style="1" customWidth="1"/>
    <col min="22" max="16384" width="9" style="1"/>
  </cols>
  <sheetData>
    <row r="1" spans="1:16" ht="14.45" customHeight="1" x14ac:dyDescent="0.7">
      <c r="A1" s="149" t="s">
        <v>15</v>
      </c>
    </row>
    <row r="2" spans="1:16" ht="7.5" customHeight="1" x14ac:dyDescent="0.7">
      <c r="A2" s="71"/>
    </row>
    <row r="3" spans="1:16" ht="22.9" x14ac:dyDescent="0.7">
      <c r="B3" s="109" t="s">
        <v>47</v>
      </c>
    </row>
    <row r="4" spans="1:16" ht="16.149999999999999" customHeight="1" thickBot="1" x14ac:dyDescent="0.75">
      <c r="B4" s="8"/>
      <c r="C4" s="8"/>
    </row>
    <row r="5" spans="1:16" ht="18" thickBot="1" x14ac:dyDescent="0.75">
      <c r="B5" s="8"/>
      <c r="C5" s="189" t="str">
        <f>IF(COUNTIF(G216:G225,"非該当")&gt;0,"要件を満たしていない入力項目が残存しています。最下行の&lt;要件の充足チェック&gt;欄で詳細を確認してください。","")</f>
        <v>要件を満たしていない入力項目が残存しています。最下行の&lt;要件の充足チェック&gt;欄で詳細を確認してください。</v>
      </c>
      <c r="D5" s="191"/>
      <c r="E5" s="191"/>
      <c r="F5" s="192"/>
    </row>
    <row r="6" spans="1:16" ht="16.149999999999999" customHeight="1" x14ac:dyDescent="0.7">
      <c r="B6" s="8"/>
      <c r="J6" s="102"/>
    </row>
    <row r="7" spans="1:16" ht="16.149999999999999" customHeight="1" x14ac:dyDescent="0.7">
      <c r="D7" s="53" t="s">
        <v>48</v>
      </c>
      <c r="E7" s="206" t="str">
        <f>IF(①申請者情報!$D$6="","",①申請者情報!$D$6)</f>
        <v/>
      </c>
      <c r="J7" s="102"/>
    </row>
    <row r="8" spans="1:16" ht="16.149999999999999" customHeight="1" x14ac:dyDescent="0.7">
      <c r="D8" s="53" t="s">
        <v>49</v>
      </c>
      <c r="E8" s="180" t="str">
        <f>_xlfn.CONCAT(①申請者情報!$D$43)</f>
        <v/>
      </c>
      <c r="J8" s="102"/>
    </row>
    <row r="9" spans="1:16" ht="16.149999999999999" customHeight="1" x14ac:dyDescent="0.7">
      <c r="B9" s="8"/>
      <c r="D9" s="53" t="s">
        <v>50</v>
      </c>
      <c r="E9" s="193"/>
    </row>
    <row r="10" spans="1:16" ht="16.149999999999999" customHeight="1" x14ac:dyDescent="0.7">
      <c r="D10" s="53" t="s">
        <v>51</v>
      </c>
      <c r="E10" s="193"/>
      <c r="F10" s="84"/>
      <c r="G10" s="1" t="s">
        <v>52</v>
      </c>
    </row>
    <row r="11" spans="1:16" x14ac:dyDescent="0.7">
      <c r="C11" s="8"/>
      <c r="D11" s="53" t="s">
        <v>53</v>
      </c>
      <c r="G11" s="97" t="s">
        <v>54</v>
      </c>
      <c r="H11" s="97" t="s">
        <v>55</v>
      </c>
      <c r="I11" s="97" t="s">
        <v>56</v>
      </c>
      <c r="J11" s="187" t="s">
        <v>57</v>
      </c>
      <c r="K11" s="187"/>
      <c r="L11" s="187"/>
      <c r="M11" s="187"/>
      <c r="N11" s="187"/>
      <c r="O11" s="187"/>
      <c r="P11" s="187"/>
    </row>
    <row r="12" spans="1:16" x14ac:dyDescent="0.7">
      <c r="B12" s="8"/>
      <c r="D12" s="53" t="s">
        <v>58</v>
      </c>
      <c r="E12" s="194"/>
      <c r="G12" s="188" t="str">
        <f>IF($E$9="","",EDATE(H12,-12))</f>
        <v/>
      </c>
      <c r="H12" s="188" t="str">
        <f>IF($E$9="","",EDATE(I12,-12))</f>
        <v/>
      </c>
      <c r="I12" s="188" t="str">
        <f>IF($E$9="","",$E$9)</f>
        <v/>
      </c>
      <c r="J12" s="188" t="str">
        <f t="shared" ref="J12:P12" si="0">IF($E$9="","",EDATE(I12,12))</f>
        <v/>
      </c>
      <c r="K12" s="188" t="str">
        <f t="shared" si="0"/>
        <v/>
      </c>
      <c r="L12" s="188" t="str">
        <f t="shared" si="0"/>
        <v/>
      </c>
      <c r="M12" s="188" t="str">
        <f t="shared" si="0"/>
        <v/>
      </c>
      <c r="N12" s="188" t="str">
        <f t="shared" si="0"/>
        <v/>
      </c>
      <c r="O12" s="188" t="str">
        <f t="shared" si="0"/>
        <v/>
      </c>
      <c r="P12" s="188" t="str">
        <f t="shared" si="0"/>
        <v/>
      </c>
    </row>
    <row r="13" spans="1:16" x14ac:dyDescent="0.7">
      <c r="D13" s="1"/>
      <c r="E13" s="169" t="str">
        <f>IF(E12="","",IF(①申請者情報!$D$26="該当する",EDATE($E$12,12),$E$12))</f>
        <v/>
      </c>
      <c r="G13" s="159" t="str">
        <f>IFERROR(IF(AND(G12&lt;&gt;"",$E$13=G12),"基準年",IF($E$13&lt;G12,IF(YEAR(G12)-YEAR($E$13)&lt;4,"事業化報告"&amp;YEAR(G12)-YEAR($E$13)&amp;"年目","－"),"")),"")</f>
        <v/>
      </c>
      <c r="H13" s="159" t="str">
        <f t="shared" ref="H13:P13" si="1">IFERROR(IF(AND(H12&lt;&gt;"",$E$13=H12),"基準年",IF($E$13&lt;H12,IF(YEAR(H12)-YEAR($E$13)&lt;4,"事業化報告"&amp;YEAR(H12)-YEAR($E$13)&amp;"年目","－"),"")),"")</f>
        <v/>
      </c>
      <c r="I13" s="159" t="str">
        <f t="shared" si="1"/>
        <v/>
      </c>
      <c r="J13" s="159" t="str">
        <f t="shared" si="1"/>
        <v/>
      </c>
      <c r="K13" s="159" t="str">
        <f t="shared" si="1"/>
        <v/>
      </c>
      <c r="L13" s="159" t="str">
        <f t="shared" si="1"/>
        <v/>
      </c>
      <c r="M13" s="159" t="str">
        <f t="shared" si="1"/>
        <v/>
      </c>
      <c r="N13" s="159" t="str">
        <f t="shared" si="1"/>
        <v/>
      </c>
      <c r="O13" s="159" t="str">
        <f t="shared" si="1"/>
        <v/>
      </c>
      <c r="P13" s="159" t="str">
        <f t="shared" si="1"/>
        <v/>
      </c>
    </row>
    <row r="14" spans="1:16" ht="19.899999999999999" x14ac:dyDescent="0.7">
      <c r="B14" s="38" t="s">
        <v>59</v>
      </c>
      <c r="D14" s="1"/>
      <c r="F14" s="48"/>
    </row>
    <row r="15" spans="1:16" x14ac:dyDescent="0.7">
      <c r="B15" s="82">
        <f>MAX($B$14:B14)+1</f>
        <v>1</v>
      </c>
      <c r="C15" s="75" t="s">
        <v>60</v>
      </c>
      <c r="D15" s="46"/>
      <c r="E15" s="47"/>
      <c r="F15" s="47"/>
      <c r="G15" s="23"/>
      <c r="H15" s="23"/>
      <c r="I15" s="23"/>
      <c r="J15" s="23"/>
      <c r="K15" s="23"/>
      <c r="L15" s="23"/>
      <c r="M15" s="23"/>
      <c r="N15" s="23"/>
      <c r="O15" s="23"/>
      <c r="P15" s="23"/>
    </row>
    <row r="16" spans="1:16" ht="29.25" customHeight="1" x14ac:dyDescent="0.7">
      <c r="C16" s="163"/>
      <c r="D16" s="5" t="str">
        <f>MAX($B$15:B16)&amp;"-"&amp;COUNTA($D$15:D15)+1</f>
        <v>1-1</v>
      </c>
      <c r="E16" s="40" t="s">
        <v>61</v>
      </c>
      <c r="F16" s="41"/>
      <c r="G16" s="195"/>
      <c r="H16" s="195"/>
      <c r="I16" s="195"/>
      <c r="J16" s="37"/>
      <c r="K16" s="37"/>
      <c r="L16" s="37"/>
      <c r="M16" s="37"/>
      <c r="N16" s="37"/>
      <c r="O16" s="37"/>
      <c r="P16" s="37"/>
    </row>
    <row r="17" spans="2:16" ht="29.25" customHeight="1" x14ac:dyDescent="0.7">
      <c r="C17" s="9"/>
      <c r="D17" s="5" t="str">
        <f>MAX($B$15:B17)&amp;"-"&amp;COUNTA($D$15:D16)+1</f>
        <v>1-2</v>
      </c>
      <c r="E17" s="160" t="s">
        <v>62</v>
      </c>
      <c r="F17" s="39"/>
      <c r="G17" s="195"/>
      <c r="H17" s="195"/>
      <c r="I17" s="195"/>
      <c r="J17" s="37"/>
      <c r="K17" s="37"/>
      <c r="L17" s="37"/>
      <c r="M17" s="37"/>
      <c r="N17" s="37"/>
      <c r="O17" s="37"/>
      <c r="P17" s="37"/>
    </row>
    <row r="18" spans="2:16" ht="29.25" customHeight="1" x14ac:dyDescent="0.7">
      <c r="C18" s="9"/>
      <c r="D18" s="5" t="str">
        <f>MAX($B$15:B18)&amp;"-"&amp;COUNTA($D$15:D17)+1</f>
        <v>1-3</v>
      </c>
      <c r="E18" s="160" t="s">
        <v>63</v>
      </c>
      <c r="F18" s="39"/>
      <c r="G18" s="195"/>
      <c r="H18" s="195"/>
      <c r="I18" s="195"/>
      <c r="J18" s="37"/>
      <c r="K18" s="37"/>
      <c r="L18" s="37"/>
      <c r="M18" s="37"/>
      <c r="N18" s="37"/>
      <c r="O18" s="37"/>
      <c r="P18" s="37"/>
    </row>
    <row r="19" spans="2:16" ht="29.25" customHeight="1" x14ac:dyDescent="0.7">
      <c r="C19" s="9"/>
      <c r="D19" s="5" t="str">
        <f>MAX($B$15:B19)&amp;"-"&amp;COUNTA($D$15:D18)+1</f>
        <v>1-4</v>
      </c>
      <c r="E19" s="161" t="s">
        <v>64</v>
      </c>
      <c r="F19" s="39"/>
      <c r="G19" s="195"/>
      <c r="H19" s="195"/>
      <c r="I19" s="195"/>
      <c r="J19" s="37"/>
      <c r="K19" s="37"/>
      <c r="L19" s="37"/>
      <c r="M19" s="37"/>
      <c r="N19" s="37"/>
      <c r="O19" s="37"/>
      <c r="P19" s="37"/>
    </row>
    <row r="20" spans="2:16" ht="29.25" customHeight="1" x14ac:dyDescent="0.7">
      <c r="C20" s="9"/>
      <c r="D20" s="5" t="str">
        <f>MAX($B$15:B20)&amp;"-"&amp;COUNTA($D$15:D19)+1</f>
        <v>1-5</v>
      </c>
      <c r="E20" s="161" t="s">
        <v>65</v>
      </c>
      <c r="F20" s="39"/>
      <c r="G20" s="195"/>
      <c r="H20" s="195"/>
      <c r="I20" s="195"/>
      <c r="J20" s="37"/>
      <c r="K20" s="37"/>
      <c r="L20" s="37"/>
      <c r="M20" s="37"/>
      <c r="N20" s="37"/>
      <c r="O20" s="37"/>
      <c r="P20" s="37"/>
    </row>
    <row r="21" spans="2:16" ht="29.25" customHeight="1" x14ac:dyDescent="0.7">
      <c r="C21" s="9"/>
      <c r="D21" s="5" t="str">
        <f>MAX($B$15:B21)&amp;"-"&amp;COUNTA($D$15:D20)+1</f>
        <v>1-6</v>
      </c>
      <c r="E21" s="40" t="s">
        <v>66</v>
      </c>
      <c r="F21" s="41"/>
      <c r="G21" s="195"/>
      <c r="H21" s="195"/>
      <c r="I21" s="195"/>
      <c r="J21" s="37"/>
      <c r="K21" s="37"/>
      <c r="L21" s="37"/>
      <c r="M21" s="37"/>
      <c r="N21" s="37"/>
      <c r="O21" s="37"/>
      <c r="P21" s="37"/>
    </row>
    <row r="22" spans="2:16" ht="29.25" customHeight="1" x14ac:dyDescent="0.7">
      <c r="C22" s="9"/>
      <c r="D22" s="5" t="str">
        <f>MAX($B$15:B22)&amp;"-"&amp;COUNTA($D$15:D21)+1</f>
        <v>1-7</v>
      </c>
      <c r="E22" s="160" t="s">
        <v>67</v>
      </c>
      <c r="F22" s="39"/>
      <c r="G22" s="195"/>
      <c r="H22" s="195"/>
      <c r="I22" s="195"/>
      <c r="J22" s="37"/>
      <c r="K22" s="37"/>
      <c r="L22" s="37"/>
      <c r="M22" s="37"/>
      <c r="N22" s="37"/>
      <c r="O22" s="37"/>
      <c r="P22" s="37"/>
    </row>
    <row r="23" spans="2:16" ht="29.25" customHeight="1" x14ac:dyDescent="0.7">
      <c r="C23" s="9"/>
      <c r="D23" s="5" t="str">
        <f>MAX($B$15:B23)&amp;"-"&amp;COUNTA($D$15:D22)+1</f>
        <v>1-8</v>
      </c>
      <c r="E23" s="160" t="s">
        <v>68</v>
      </c>
      <c r="F23" s="39"/>
      <c r="G23" s="195"/>
      <c r="H23" s="195"/>
      <c r="I23" s="195"/>
      <c r="J23" s="37"/>
      <c r="K23" s="37"/>
      <c r="L23" s="37"/>
      <c r="M23" s="37"/>
      <c r="N23" s="37"/>
      <c r="O23" s="37"/>
      <c r="P23" s="37"/>
    </row>
    <row r="24" spans="2:16" ht="29.25" customHeight="1" x14ac:dyDescent="0.7">
      <c r="C24" s="9"/>
      <c r="D24" s="5" t="str">
        <f>MAX($B$15:B24)&amp;"-"&amp;COUNTA($D$15:D23)+1</f>
        <v>1-9</v>
      </c>
      <c r="E24" s="40" t="s">
        <v>69</v>
      </c>
      <c r="F24" s="41"/>
      <c r="G24" s="24">
        <f>G16-G21</f>
        <v>0</v>
      </c>
      <c r="H24" s="24">
        <f>H16-H21</f>
        <v>0</v>
      </c>
      <c r="I24" s="24">
        <f>I16-I21</f>
        <v>0</v>
      </c>
      <c r="J24" s="37"/>
      <c r="K24" s="37"/>
      <c r="L24" s="37"/>
      <c r="M24" s="37"/>
      <c r="N24" s="37"/>
      <c r="O24" s="37"/>
      <c r="P24" s="37"/>
    </row>
    <row r="25" spans="2:16" x14ac:dyDescent="0.7">
      <c r="D25" s="63"/>
      <c r="E25" s="62"/>
      <c r="F25" s="62"/>
      <c r="G25" s="62"/>
      <c r="H25" s="62"/>
      <c r="I25" s="62"/>
      <c r="J25" s="62"/>
      <c r="K25" s="62"/>
      <c r="L25" s="62"/>
      <c r="M25" s="62"/>
      <c r="N25" s="62"/>
      <c r="O25" s="62"/>
      <c r="P25" s="62"/>
    </row>
    <row r="26" spans="2:16" x14ac:dyDescent="0.7">
      <c r="B26" s="82">
        <f>MAX($B$14:B25)+1</f>
        <v>2</v>
      </c>
      <c r="C26" s="75" t="s">
        <v>70</v>
      </c>
      <c r="D26" s="46"/>
      <c r="E26" s="47"/>
      <c r="F26" s="47"/>
      <c r="G26" s="23"/>
      <c r="H26" s="23"/>
      <c r="I26" s="23"/>
      <c r="J26" s="23"/>
      <c r="K26" s="23"/>
      <c r="L26" s="23"/>
      <c r="M26" s="23"/>
      <c r="N26" s="23"/>
      <c r="O26" s="23"/>
      <c r="P26" s="23"/>
    </row>
    <row r="27" spans="2:16" ht="29.25" customHeight="1" x14ac:dyDescent="0.7">
      <c r="C27" s="62"/>
      <c r="D27" s="5" t="str">
        <f>MAX($B$15:B27)&amp;"-"&amp;COUNTA($D$26:D26)+1</f>
        <v>2-1</v>
      </c>
      <c r="E27" s="40" t="s">
        <v>71</v>
      </c>
      <c r="F27" s="39"/>
      <c r="G27" s="195"/>
      <c r="H27" s="195"/>
      <c r="I27" s="195"/>
      <c r="J27" s="195"/>
      <c r="K27" s="195"/>
      <c r="L27" s="195"/>
      <c r="M27" s="195"/>
      <c r="N27" s="142"/>
      <c r="O27" s="142"/>
      <c r="P27" s="142"/>
    </row>
    <row r="28" spans="2:16" ht="29.25" customHeight="1" x14ac:dyDescent="0.7">
      <c r="D28" s="5" t="str">
        <f>MAX($B$15:B28)&amp;"-"&amp;COUNTA($D$26:D27)+1</f>
        <v>2-2</v>
      </c>
      <c r="E28" s="40" t="s">
        <v>72</v>
      </c>
      <c r="F28" s="39"/>
      <c r="G28" s="195"/>
      <c r="H28" s="195"/>
      <c r="I28" s="195"/>
      <c r="J28" s="195"/>
      <c r="K28" s="195"/>
      <c r="L28" s="195"/>
      <c r="M28" s="195"/>
      <c r="N28" s="142"/>
      <c r="O28" s="142"/>
      <c r="P28" s="142"/>
    </row>
    <row r="29" spans="2:16" ht="29.25" customHeight="1" x14ac:dyDescent="0.7">
      <c r="D29" s="5" t="str">
        <f>MAX($B$15:B29)&amp;"-"&amp;COUNTA($D$26:D28)+1</f>
        <v>2-3</v>
      </c>
      <c r="E29" s="40" t="s">
        <v>73</v>
      </c>
      <c r="F29" s="39"/>
      <c r="G29" s="195"/>
      <c r="H29" s="195"/>
      <c r="I29" s="195"/>
      <c r="J29" s="195"/>
      <c r="K29" s="195"/>
      <c r="L29" s="195"/>
      <c r="M29" s="195"/>
      <c r="N29" s="142"/>
      <c r="O29" s="142"/>
      <c r="P29" s="142"/>
    </row>
    <row r="30" spans="2:16" ht="29.25" customHeight="1" x14ac:dyDescent="0.7">
      <c r="D30" s="5" t="str">
        <f>MAX($B$15:B30)&amp;"-"&amp;COUNTA($D$26:D29)+1</f>
        <v>2-4</v>
      </c>
      <c r="E30" s="40" t="s">
        <v>74</v>
      </c>
      <c r="F30" s="39"/>
      <c r="G30" s="195"/>
      <c r="H30" s="195"/>
      <c r="I30" s="195"/>
      <c r="J30" s="195"/>
      <c r="K30" s="195"/>
      <c r="L30" s="195"/>
      <c r="M30" s="195"/>
      <c r="N30" s="142"/>
      <c r="O30" s="142"/>
      <c r="P30" s="142"/>
    </row>
    <row r="31" spans="2:16" ht="29.25" customHeight="1" x14ac:dyDescent="0.7">
      <c r="C31" s="9"/>
      <c r="D31" s="5" t="str">
        <f>MAX($B$15:B31)&amp;"-"&amp;COUNTA($D$26:D30)+1</f>
        <v>2-5</v>
      </c>
      <c r="E31" s="40" t="s">
        <v>75</v>
      </c>
      <c r="F31" s="39"/>
      <c r="G31" s="195"/>
      <c r="H31" s="195"/>
      <c r="I31" s="195"/>
      <c r="J31" s="195"/>
      <c r="K31" s="195"/>
      <c r="L31" s="195"/>
      <c r="M31" s="195"/>
      <c r="N31" s="142"/>
      <c r="O31" s="142"/>
      <c r="P31" s="142"/>
    </row>
    <row r="32" spans="2:16" ht="29.25" customHeight="1" x14ac:dyDescent="0.7">
      <c r="C32" s="9"/>
      <c r="D32" s="5" t="str">
        <f>MAX($B$15:B32)&amp;"-"&amp;COUNTA($D$26:D31)+1</f>
        <v>2-6</v>
      </c>
      <c r="E32" s="40" t="s">
        <v>76</v>
      </c>
      <c r="F32" s="39"/>
      <c r="G32" s="195"/>
      <c r="H32" s="195"/>
      <c r="I32" s="195"/>
      <c r="J32" s="195"/>
      <c r="K32" s="195"/>
      <c r="L32" s="195"/>
      <c r="M32" s="195"/>
      <c r="N32" s="142"/>
      <c r="O32" s="142"/>
      <c r="P32" s="142"/>
    </row>
    <row r="33" spans="2:18" ht="29.25" customHeight="1" x14ac:dyDescent="0.7">
      <c r="C33" s="9"/>
      <c r="D33" s="7" t="str">
        <f>MAX($B$15:B33)&amp;"-"&amp;COUNTA($D$26:D32)+1</f>
        <v>2-7</v>
      </c>
      <c r="E33" s="164" t="s">
        <v>77</v>
      </c>
      <c r="F33" s="43"/>
      <c r="G33" s="24">
        <f>+G29+G30+G31+G32</f>
        <v>0</v>
      </c>
      <c r="H33" s="25">
        <f>+H29+H30+H31+H32</f>
        <v>0</v>
      </c>
      <c r="I33" s="36">
        <f t="shared" ref="I33:P33" si="2">+I29+I30+I31+I32</f>
        <v>0</v>
      </c>
      <c r="J33" s="25">
        <f t="shared" si="2"/>
        <v>0</v>
      </c>
      <c r="K33" s="25">
        <f t="shared" si="2"/>
        <v>0</v>
      </c>
      <c r="L33" s="25">
        <f t="shared" si="2"/>
        <v>0</v>
      </c>
      <c r="M33" s="25">
        <f t="shared" si="2"/>
        <v>0</v>
      </c>
      <c r="N33" s="25">
        <f t="shared" si="2"/>
        <v>0</v>
      </c>
      <c r="O33" s="25">
        <f t="shared" si="2"/>
        <v>0</v>
      </c>
      <c r="P33" s="25">
        <f t="shared" si="2"/>
        <v>0</v>
      </c>
    </row>
    <row r="34" spans="2:18" ht="29.25" customHeight="1" x14ac:dyDescent="0.7">
      <c r="C34" s="9"/>
      <c r="D34" s="5" t="str">
        <f>MAX($B$15:B34)&amp;"-"&amp;COUNTA($D$26:D33)+1</f>
        <v>2-8</v>
      </c>
      <c r="E34" s="165" t="s">
        <v>78</v>
      </c>
      <c r="F34" s="41" t="s">
        <v>79</v>
      </c>
      <c r="G34" s="197"/>
    </row>
    <row r="35" spans="2:18" ht="29.25" customHeight="1" x14ac:dyDescent="0.7">
      <c r="C35" s="9"/>
      <c r="D35" s="5" t="str">
        <f>MAX($B$15:B35)&amp;"-"&amp;COUNTA($D$26:D34)+1</f>
        <v>2-9</v>
      </c>
      <c r="E35" s="165" t="s">
        <v>80</v>
      </c>
      <c r="F35" s="39" t="s">
        <v>81</v>
      </c>
      <c r="G35" s="195"/>
      <c r="H35" s="142"/>
      <c r="I35" s="196"/>
      <c r="J35" s="142"/>
      <c r="K35" s="142"/>
      <c r="L35" s="142"/>
      <c r="M35" s="142"/>
      <c r="N35" s="142"/>
      <c r="O35" s="142"/>
      <c r="P35" s="142"/>
    </row>
    <row r="36" spans="2:18" ht="29.25" customHeight="1" x14ac:dyDescent="0.7">
      <c r="C36" s="9"/>
      <c r="D36" s="5" t="str">
        <f>MAX($B$15:B36)&amp;"-"&amp;COUNTA($D$26:D35)+1</f>
        <v>2-10</v>
      </c>
      <c r="E36" s="165" t="s">
        <v>82</v>
      </c>
      <c r="F36" s="41" t="s">
        <v>81</v>
      </c>
      <c r="G36" s="195"/>
      <c r="H36" s="142"/>
      <c r="I36" s="196"/>
      <c r="J36" s="142"/>
      <c r="K36" s="142"/>
      <c r="L36" s="142"/>
      <c r="M36" s="142"/>
      <c r="N36" s="142"/>
      <c r="O36" s="142"/>
      <c r="P36" s="142"/>
    </row>
    <row r="37" spans="2:18" ht="29.25" customHeight="1" x14ac:dyDescent="0.7">
      <c r="C37" s="9"/>
      <c r="D37" s="5" t="str">
        <f>MAX($B$15:B37)&amp;"-"&amp;COUNTA($D$26:D36)+1</f>
        <v>2-11</v>
      </c>
      <c r="E37" s="165" t="s">
        <v>83</v>
      </c>
      <c r="F37" s="39" t="s">
        <v>81</v>
      </c>
      <c r="G37" s="195"/>
      <c r="H37" s="142"/>
      <c r="I37" s="196"/>
      <c r="J37" s="142"/>
      <c r="K37" s="142"/>
      <c r="L37" s="142"/>
      <c r="M37" s="142"/>
      <c r="N37" s="142"/>
      <c r="O37" s="142"/>
      <c r="P37" s="142"/>
    </row>
    <row r="38" spans="2:18" ht="29.25" customHeight="1" x14ac:dyDescent="0.7">
      <c r="C38" s="9"/>
      <c r="D38" s="7" t="str">
        <f>MAX($B$15:B38)&amp;"-"&amp;COUNTA($D$26:D37)+1</f>
        <v>2-12</v>
      </c>
      <c r="E38" s="164" t="s">
        <v>84</v>
      </c>
      <c r="F38" s="43"/>
      <c r="G38" s="24" t="str">
        <f t="shared" ref="G38:P38" si="3">IFERROR(+G30/G35,"")</f>
        <v/>
      </c>
      <c r="H38" s="25" t="str">
        <f t="shared" si="3"/>
        <v/>
      </c>
      <c r="I38" s="36" t="str">
        <f t="shared" si="3"/>
        <v/>
      </c>
      <c r="J38" s="25" t="str">
        <f t="shared" si="3"/>
        <v/>
      </c>
      <c r="K38" s="25" t="str">
        <f t="shared" si="3"/>
        <v/>
      </c>
      <c r="L38" s="25" t="str">
        <f t="shared" si="3"/>
        <v/>
      </c>
      <c r="M38" s="25" t="str">
        <f t="shared" si="3"/>
        <v/>
      </c>
      <c r="N38" s="25" t="str">
        <f t="shared" si="3"/>
        <v/>
      </c>
      <c r="O38" s="25" t="str">
        <f t="shared" si="3"/>
        <v/>
      </c>
      <c r="P38" s="25" t="str">
        <f t="shared" si="3"/>
        <v/>
      </c>
    </row>
    <row r="39" spans="2:18" ht="29.25" customHeight="1" x14ac:dyDescent="0.7">
      <c r="C39" s="9"/>
      <c r="D39" s="7" t="str">
        <f>MAX($B$15:B39)&amp;"-"&amp;COUNTA($D$26:D38)+1</f>
        <v>2-13</v>
      </c>
      <c r="E39" s="164" t="s">
        <v>85</v>
      </c>
      <c r="F39" s="44"/>
      <c r="G39" s="24" t="str">
        <f t="shared" ref="G39:P39" si="4">IFERROR(+G30/G36,"")</f>
        <v/>
      </c>
      <c r="H39" s="25" t="str">
        <f t="shared" si="4"/>
        <v/>
      </c>
      <c r="I39" s="36" t="str">
        <f t="shared" si="4"/>
        <v/>
      </c>
      <c r="J39" s="25" t="str">
        <f t="shared" si="4"/>
        <v/>
      </c>
      <c r="K39" s="25" t="str">
        <f t="shared" si="4"/>
        <v/>
      </c>
      <c r="L39" s="25" t="str">
        <f t="shared" si="4"/>
        <v/>
      </c>
      <c r="M39" s="25" t="str">
        <f t="shared" si="4"/>
        <v/>
      </c>
      <c r="N39" s="25" t="str">
        <f t="shared" si="4"/>
        <v/>
      </c>
      <c r="O39" s="25" t="str">
        <f t="shared" si="4"/>
        <v/>
      </c>
      <c r="P39" s="25" t="str">
        <f t="shared" si="4"/>
        <v/>
      </c>
    </row>
    <row r="40" spans="2:18" ht="29.25" customHeight="1" x14ac:dyDescent="0.7">
      <c r="C40" s="9"/>
      <c r="D40" s="7" t="str">
        <f>MAX($B$15:B40)&amp;"-"&amp;COUNTA($D$26:D39)+1</f>
        <v>2-14</v>
      </c>
      <c r="E40" s="164" t="s">
        <v>86</v>
      </c>
      <c r="F40" s="43" t="s">
        <v>87</v>
      </c>
      <c r="G40" s="26"/>
      <c r="H40" s="77" t="str">
        <f t="shared" ref="H40:P41" si="5">IFERROR((H38-G38)/G38,"")</f>
        <v/>
      </c>
      <c r="I40" s="78" t="str">
        <f t="shared" si="5"/>
        <v/>
      </c>
      <c r="J40" s="77" t="str">
        <f t="shared" si="5"/>
        <v/>
      </c>
      <c r="K40" s="77" t="str">
        <f t="shared" si="5"/>
        <v/>
      </c>
      <c r="L40" s="77" t="str">
        <f t="shared" si="5"/>
        <v/>
      </c>
      <c r="M40" s="77" t="str">
        <f t="shared" si="5"/>
        <v/>
      </c>
      <c r="N40" s="77" t="str">
        <f t="shared" si="5"/>
        <v/>
      </c>
      <c r="O40" s="77" t="str">
        <f t="shared" si="5"/>
        <v/>
      </c>
      <c r="P40" s="77" t="str">
        <f t="shared" si="5"/>
        <v/>
      </c>
    </row>
    <row r="41" spans="2:18" ht="29.25" customHeight="1" x14ac:dyDescent="0.7">
      <c r="C41" s="9"/>
      <c r="D41" s="7" t="str">
        <f>MAX($B$15:B41)&amp;"-"&amp;COUNTA($D$26:D40)+1</f>
        <v>2-15</v>
      </c>
      <c r="E41" s="164" t="s">
        <v>88</v>
      </c>
      <c r="F41" s="44" t="s">
        <v>89</v>
      </c>
      <c r="G41" s="26"/>
      <c r="H41" s="77" t="str">
        <f t="shared" si="5"/>
        <v/>
      </c>
      <c r="I41" s="78" t="str">
        <f t="shared" si="5"/>
        <v/>
      </c>
      <c r="J41" s="77" t="str">
        <f t="shared" si="5"/>
        <v/>
      </c>
      <c r="K41" s="77" t="str">
        <f t="shared" si="5"/>
        <v/>
      </c>
      <c r="L41" s="77" t="str">
        <f t="shared" si="5"/>
        <v/>
      </c>
      <c r="M41" s="77" t="str">
        <f t="shared" si="5"/>
        <v/>
      </c>
      <c r="N41" s="77" t="str">
        <f t="shared" si="5"/>
        <v/>
      </c>
      <c r="O41" s="77" t="str">
        <f t="shared" si="5"/>
        <v/>
      </c>
      <c r="P41" s="77" t="str">
        <f t="shared" si="5"/>
        <v/>
      </c>
    </row>
    <row r="42" spans="2:18" ht="29.25" customHeight="1" x14ac:dyDescent="0.7">
      <c r="C42" s="9"/>
      <c r="D42" s="7" t="str">
        <f>MAX($B$15:B42)&amp;"-"&amp;COUNTA($D$26:D41)+1</f>
        <v>2-16</v>
      </c>
      <c r="E42" s="164" t="s">
        <v>90</v>
      </c>
      <c r="F42" s="43"/>
      <c r="G42" s="105" t="str">
        <f t="shared" ref="G42" si="6">IFERROR(+G31/G37,"")</f>
        <v/>
      </c>
      <c r="H42" s="106" t="str">
        <f>IFERROR(+H31/H37,"")</f>
        <v/>
      </c>
      <c r="I42" s="107" t="str">
        <f>IFERROR(+I31/I37,"")</f>
        <v/>
      </c>
      <c r="J42" s="106" t="str">
        <f>IFERROR(+J31/J37,"")</f>
        <v/>
      </c>
      <c r="K42" s="106" t="str">
        <f t="shared" ref="K42:P42" si="7">IFERROR(+K31/K37,"")</f>
        <v/>
      </c>
      <c r="L42" s="106" t="str">
        <f t="shared" si="7"/>
        <v/>
      </c>
      <c r="M42" s="106" t="str">
        <f t="shared" si="7"/>
        <v/>
      </c>
      <c r="N42" s="106" t="str">
        <f t="shared" si="7"/>
        <v/>
      </c>
      <c r="O42" s="106" t="str">
        <f t="shared" si="7"/>
        <v/>
      </c>
      <c r="P42" s="25" t="str">
        <f t="shared" si="7"/>
        <v/>
      </c>
    </row>
    <row r="43" spans="2:18" ht="29.25" customHeight="1" x14ac:dyDescent="0.7">
      <c r="C43" s="9"/>
      <c r="D43" s="7" t="str">
        <f>MAX($B$15:B43)&amp;"-"&amp;COUNTA($D$26:D42)+1</f>
        <v>2-17</v>
      </c>
      <c r="E43" s="164" t="s">
        <v>91</v>
      </c>
      <c r="F43" s="43" t="s">
        <v>87</v>
      </c>
      <c r="G43" s="26"/>
      <c r="H43" s="77" t="str">
        <f>IFERROR((H42-G42)/G42,"")</f>
        <v/>
      </c>
      <c r="I43" s="78" t="str">
        <f>IFERROR((I42-H42)/H42,"")</f>
        <v/>
      </c>
      <c r="J43" s="77" t="str">
        <f>IFERROR((J42-I42)/I42,"")</f>
        <v/>
      </c>
      <c r="K43" s="77" t="str">
        <f t="shared" ref="K43:P43" si="8">IFERROR((K42-J42)/J42,"")</f>
        <v/>
      </c>
      <c r="L43" s="77" t="str">
        <f t="shared" si="8"/>
        <v/>
      </c>
      <c r="M43" s="77" t="str">
        <f t="shared" si="8"/>
        <v/>
      </c>
      <c r="N43" s="77" t="str">
        <f t="shared" si="8"/>
        <v/>
      </c>
      <c r="O43" s="77" t="str">
        <f t="shared" si="8"/>
        <v/>
      </c>
      <c r="P43" s="77" t="str">
        <f t="shared" si="8"/>
        <v/>
      </c>
    </row>
    <row r="44" spans="2:18" ht="29.25" customHeight="1" x14ac:dyDescent="0.7">
      <c r="C44" s="9"/>
      <c r="D44" s="162" t="str">
        <f>MAX($B$15:B44)&amp;"-"&amp;COUNTA($D$26:D43)+1</f>
        <v>2-18</v>
      </c>
      <c r="E44" s="164" t="s">
        <v>92</v>
      </c>
      <c r="F44" s="43"/>
      <c r="G44" s="24" t="str">
        <f>IFERROR(+G33/(G35+G37),"")</f>
        <v/>
      </c>
      <c r="H44" s="25" t="str">
        <f t="shared" ref="H44" si="9">IFERROR(+H33/(H35+H37),"")</f>
        <v/>
      </c>
      <c r="I44" s="36" t="str">
        <f>IFERROR(+I33/(I35+I37),"")</f>
        <v/>
      </c>
      <c r="J44" s="25" t="str">
        <f t="shared" ref="J44:P44" si="10">IFERROR(+J33/(J35+J37),"")</f>
        <v/>
      </c>
      <c r="K44" s="25" t="str">
        <f t="shared" si="10"/>
        <v/>
      </c>
      <c r="L44" s="25" t="str">
        <f t="shared" si="10"/>
        <v/>
      </c>
      <c r="M44" s="25" t="str">
        <f t="shared" si="10"/>
        <v/>
      </c>
      <c r="N44" s="25" t="str">
        <f t="shared" si="10"/>
        <v/>
      </c>
      <c r="O44" s="25" t="str">
        <f t="shared" si="10"/>
        <v/>
      </c>
      <c r="P44" s="25" t="str">
        <f t="shared" si="10"/>
        <v/>
      </c>
    </row>
    <row r="45" spans="2:18" ht="29.25" customHeight="1" x14ac:dyDescent="0.7">
      <c r="C45" s="9"/>
      <c r="D45" s="7" t="str">
        <f>MAX($B$15:B45)&amp;"-"&amp;COUNTA($D$26:D44)+1</f>
        <v>2-19</v>
      </c>
      <c r="E45" s="164" t="s">
        <v>93</v>
      </c>
      <c r="F45" s="44"/>
      <c r="G45" s="24" t="str">
        <f t="shared" ref="G45:H45" si="11">IFERROR(+G33/(G36+G37),"")</f>
        <v/>
      </c>
      <c r="H45" s="25" t="str">
        <f t="shared" si="11"/>
        <v/>
      </c>
      <c r="I45" s="36" t="str">
        <f>IFERROR(+I33/(I36+I37),"")</f>
        <v/>
      </c>
      <c r="J45" s="25" t="str">
        <f t="shared" ref="J45:P45" si="12">IFERROR(+J33/(J36+J37),"")</f>
        <v/>
      </c>
      <c r="K45" s="25" t="str">
        <f t="shared" si="12"/>
        <v/>
      </c>
      <c r="L45" s="25" t="str">
        <f t="shared" si="12"/>
        <v/>
      </c>
      <c r="M45" s="25" t="str">
        <f t="shared" si="12"/>
        <v/>
      </c>
      <c r="N45" s="25" t="str">
        <f t="shared" si="12"/>
        <v/>
      </c>
      <c r="O45" s="25" t="str">
        <f t="shared" si="12"/>
        <v/>
      </c>
      <c r="P45" s="25" t="str">
        <f t="shared" si="12"/>
        <v/>
      </c>
    </row>
    <row r="46" spans="2:18" x14ac:dyDescent="0.7">
      <c r="D46" s="63"/>
      <c r="E46" s="62"/>
      <c r="F46" s="62"/>
      <c r="G46" s="62"/>
      <c r="H46" s="62"/>
      <c r="I46" s="62"/>
      <c r="J46" s="62"/>
      <c r="K46" s="62"/>
      <c r="L46" s="62"/>
      <c r="M46" s="62"/>
      <c r="N46" s="62"/>
      <c r="O46" s="62"/>
      <c r="P46" s="62"/>
    </row>
    <row r="47" spans="2:18" x14ac:dyDescent="0.7">
      <c r="B47" s="82">
        <f>MAX($B$14:B46)+1</f>
        <v>3</v>
      </c>
      <c r="C47" s="75" t="s">
        <v>94</v>
      </c>
      <c r="D47" s="46"/>
      <c r="E47" s="47"/>
      <c r="F47" s="47"/>
      <c r="G47" s="23"/>
      <c r="H47" s="23"/>
      <c r="I47" s="23"/>
      <c r="J47" s="23"/>
      <c r="K47" s="23"/>
      <c r="L47" s="23"/>
      <c r="M47" s="23"/>
      <c r="N47" s="23"/>
      <c r="O47" s="23"/>
      <c r="P47" s="23"/>
    </row>
    <row r="48" spans="2:18" ht="29.25" customHeight="1" x14ac:dyDescent="0.7">
      <c r="C48" s="62"/>
      <c r="D48" s="5" t="str">
        <f>MAX($B$15:B48)&amp;"-"&amp;COUNTA($D$47:D47)+1</f>
        <v>3-1</v>
      </c>
      <c r="E48" s="40" t="s">
        <v>95</v>
      </c>
      <c r="F48" s="39" t="s">
        <v>96</v>
      </c>
      <c r="G48" s="195"/>
      <c r="H48" s="142"/>
      <c r="I48" s="196"/>
      <c r="J48" s="37"/>
      <c r="K48" s="37"/>
      <c r="L48" s="37"/>
      <c r="M48" s="37"/>
      <c r="N48" s="37"/>
      <c r="O48" s="37"/>
      <c r="P48" s="37"/>
      <c r="Q48" s="98" t="s">
        <v>97</v>
      </c>
      <c r="R48" s="98" t="s">
        <v>98</v>
      </c>
    </row>
    <row r="49" spans="2:18" ht="29.25" customHeight="1" x14ac:dyDescent="0.7">
      <c r="D49" s="5" t="str">
        <f>MAX($B$15:B49)&amp;"-"&amp;COUNTA($D$47:D48)+1</f>
        <v>3-2</v>
      </c>
      <c r="E49" s="40" t="s">
        <v>99</v>
      </c>
      <c r="F49" s="39"/>
      <c r="G49" s="195"/>
      <c r="H49" s="142"/>
      <c r="I49" s="196"/>
      <c r="J49" s="37"/>
      <c r="K49" s="37"/>
      <c r="L49" s="37"/>
      <c r="M49" s="37"/>
      <c r="N49" s="37"/>
      <c r="O49" s="37"/>
      <c r="P49" s="37"/>
    </row>
    <row r="50" spans="2:18" ht="29.25" customHeight="1" x14ac:dyDescent="0.7">
      <c r="D50" s="5" t="str">
        <f>MAX($B$15:B50)&amp;"-"&amp;COUNTA($D$47:D49)+1</f>
        <v>3-3</v>
      </c>
      <c r="E50" s="40" t="s">
        <v>100</v>
      </c>
      <c r="F50" s="39" t="s">
        <v>101</v>
      </c>
      <c r="G50" s="195"/>
      <c r="H50" s="142"/>
      <c r="I50" s="196"/>
      <c r="J50" s="37"/>
      <c r="K50" s="37"/>
      <c r="L50" s="37"/>
      <c r="M50" s="37"/>
      <c r="N50" s="37"/>
      <c r="O50" s="37"/>
      <c r="P50" s="37"/>
      <c r="Q50" s="98" t="s">
        <v>102</v>
      </c>
      <c r="R50" s="98" t="s">
        <v>103</v>
      </c>
    </row>
    <row r="51" spans="2:18" ht="29.25" customHeight="1" x14ac:dyDescent="0.7">
      <c r="D51" s="5" t="str">
        <f>MAX($B$15:B51)&amp;"-"&amp;COUNTA($D$47:D50)+1</f>
        <v>3-4</v>
      </c>
      <c r="E51" s="40" t="s">
        <v>104</v>
      </c>
      <c r="F51" s="39" t="s">
        <v>101</v>
      </c>
      <c r="G51" s="195"/>
      <c r="H51" s="142"/>
      <c r="I51" s="196"/>
      <c r="J51" s="37"/>
      <c r="K51" s="37"/>
      <c r="L51" s="37"/>
      <c r="M51" s="37"/>
      <c r="N51" s="37"/>
      <c r="O51" s="37"/>
      <c r="P51" s="37"/>
      <c r="Q51" s="98" t="s">
        <v>105</v>
      </c>
    </row>
    <row r="52" spans="2:18" x14ac:dyDescent="0.7">
      <c r="E52" s="6"/>
      <c r="F52" s="6"/>
    </row>
    <row r="53" spans="2:18" x14ac:dyDescent="0.7">
      <c r="B53" s="82">
        <f>MAX($B$14:B52)+1</f>
        <v>4</v>
      </c>
      <c r="C53" s="74" t="s">
        <v>106</v>
      </c>
    </row>
    <row r="54" spans="2:18" ht="29.25" customHeight="1" x14ac:dyDescent="0.7">
      <c r="C54" s="62"/>
      <c r="D54" s="5" t="str">
        <f>MAX($B$15:B54)&amp;"-"&amp;COUNTA($D$53:D53)+1</f>
        <v>4-1</v>
      </c>
      <c r="E54" s="40" t="s">
        <v>107</v>
      </c>
      <c r="F54" s="39" t="s">
        <v>108</v>
      </c>
      <c r="G54" s="198"/>
      <c r="H54" s="150" t="s">
        <v>109</v>
      </c>
    </row>
    <row r="55" spans="2:18" ht="29.25" customHeight="1" x14ac:dyDescent="0.7">
      <c r="D55" s="5" t="str">
        <f>MAX($B$15:B55)&amp;"-"&amp;COUNTA($D$53:D54)+1</f>
        <v>4-2</v>
      </c>
      <c r="E55" s="40" t="s">
        <v>110</v>
      </c>
      <c r="F55" s="39" t="s">
        <v>108</v>
      </c>
      <c r="G55" s="198"/>
      <c r="H55" s="150" t="s">
        <v>111</v>
      </c>
    </row>
    <row r="56" spans="2:18" ht="29.25" customHeight="1" x14ac:dyDescent="0.7">
      <c r="D56" s="5" t="str">
        <f>MAX($B$15:B56)&amp;"-"&amp;COUNTA($D$53:D55)+1</f>
        <v>4-3</v>
      </c>
      <c r="E56" s="47" t="s">
        <v>112</v>
      </c>
      <c r="F56" s="39" t="s">
        <v>108</v>
      </c>
      <c r="G56" s="199"/>
    </row>
    <row r="57" spans="2:18" ht="29.25" customHeight="1" x14ac:dyDescent="0.7">
      <c r="D57" s="5" t="str">
        <f>MAX($B$15:B57)&amp;"-"&amp;COUNTA($D$53:D56)+1</f>
        <v>4-4</v>
      </c>
      <c r="E57" s="47" t="s">
        <v>113</v>
      </c>
      <c r="F57" s="39" t="s">
        <v>108</v>
      </c>
      <c r="G57" s="199"/>
    </row>
    <row r="58" spans="2:18" x14ac:dyDescent="0.7">
      <c r="E58" s="98" t="s">
        <v>114</v>
      </c>
      <c r="F58" s="6"/>
      <c r="G58" s="6"/>
      <c r="H58" s="6"/>
    </row>
    <row r="59" spans="2:18" x14ac:dyDescent="0.7">
      <c r="E59" s="6"/>
      <c r="F59" s="6"/>
    </row>
    <row r="60" spans="2:18" ht="19.899999999999999" x14ac:dyDescent="0.7">
      <c r="B60" s="38" t="s">
        <v>115</v>
      </c>
      <c r="D60" s="1"/>
    </row>
    <row r="61" spans="2:18" x14ac:dyDescent="0.7">
      <c r="B61" s="82">
        <f>MAX($B$14:B60)+1</f>
        <v>5</v>
      </c>
      <c r="C61" s="74" t="s">
        <v>116</v>
      </c>
      <c r="D61" s="4"/>
      <c r="E61" s="6"/>
      <c r="F61" s="6"/>
    </row>
    <row r="62" spans="2:18" x14ac:dyDescent="0.7">
      <c r="B62" s="82"/>
      <c r="C62" s="178" t="s">
        <v>117</v>
      </c>
      <c r="D62" s="4"/>
      <c r="E62" s="6"/>
      <c r="F62" s="6"/>
    </row>
    <row r="63" spans="2:18" x14ac:dyDescent="0.7">
      <c r="B63" s="82"/>
      <c r="C63" s="178" t="s">
        <v>118</v>
      </c>
      <c r="D63" s="4"/>
      <c r="E63" s="6"/>
      <c r="F63" s="6"/>
    </row>
    <row r="64" spans="2:18" ht="29.25" customHeight="1" x14ac:dyDescent="0.7">
      <c r="C64" s="62"/>
      <c r="D64" s="5" t="str">
        <f>MAX($B$15:B64)&amp;"-"&amp;COUNTA($D$61:D61)+1</f>
        <v>5-1</v>
      </c>
      <c r="E64" s="40" t="s">
        <v>71</v>
      </c>
      <c r="F64" s="39"/>
      <c r="G64" s="195"/>
      <c r="H64" s="142"/>
      <c r="I64" s="196"/>
      <c r="J64" s="142"/>
      <c r="K64" s="142"/>
      <c r="L64" s="142"/>
      <c r="M64" s="142"/>
      <c r="N64" s="142"/>
      <c r="O64" s="142"/>
      <c r="P64" s="142"/>
    </row>
    <row r="65" spans="3:16" ht="29.25" customHeight="1" x14ac:dyDescent="0.7">
      <c r="D65" s="5" t="str">
        <f>MAX($B$15:B65)&amp;"-"&amp;COUNTA($D$61:D64)+1</f>
        <v>5-2</v>
      </c>
      <c r="E65" s="40" t="s">
        <v>72</v>
      </c>
      <c r="F65" s="39"/>
      <c r="G65" s="195"/>
      <c r="H65" s="142"/>
      <c r="I65" s="196"/>
      <c r="J65" s="142"/>
      <c r="K65" s="142"/>
      <c r="L65" s="142"/>
      <c r="M65" s="142"/>
      <c r="N65" s="142"/>
      <c r="O65" s="142"/>
      <c r="P65" s="142"/>
    </row>
    <row r="66" spans="3:16" ht="29.25" customHeight="1" x14ac:dyDescent="0.7">
      <c r="D66" s="5" t="str">
        <f>MAX($B$15:B66)&amp;"-"&amp;COUNTA($D$61:D65)+1</f>
        <v>5-3</v>
      </c>
      <c r="E66" s="40" t="s">
        <v>73</v>
      </c>
      <c r="F66" s="39"/>
      <c r="G66" s="195"/>
      <c r="H66" s="142"/>
      <c r="I66" s="196"/>
      <c r="J66" s="142"/>
      <c r="K66" s="142"/>
      <c r="L66" s="142"/>
      <c r="M66" s="142"/>
      <c r="N66" s="142"/>
      <c r="O66" s="142"/>
      <c r="P66" s="142"/>
    </row>
    <row r="67" spans="3:16" ht="29.25" customHeight="1" x14ac:dyDescent="0.7">
      <c r="C67" s="9"/>
      <c r="D67" s="7" t="str">
        <f>MAX($B$15:B67)&amp;"-"&amp;COUNTA($D$61:D66)+1</f>
        <v>5-4</v>
      </c>
      <c r="E67" s="42" t="s">
        <v>74</v>
      </c>
      <c r="F67" s="43"/>
      <c r="G67" s="105">
        <f>+G96+G115+G134+G153+G172+G191</f>
        <v>0</v>
      </c>
      <c r="H67" s="106">
        <f t="shared" ref="H67:P68" si="13">+H96+H115+H134+H153+H172+H191</f>
        <v>0</v>
      </c>
      <c r="I67" s="107">
        <f t="shared" si="13"/>
        <v>0</v>
      </c>
      <c r="J67" s="106">
        <f t="shared" si="13"/>
        <v>0</v>
      </c>
      <c r="K67" s="106">
        <f t="shared" si="13"/>
        <v>0</v>
      </c>
      <c r="L67" s="106">
        <f t="shared" si="13"/>
        <v>0</v>
      </c>
      <c r="M67" s="106">
        <f t="shared" si="13"/>
        <v>0</v>
      </c>
      <c r="N67" s="106">
        <f t="shared" si="13"/>
        <v>0</v>
      </c>
      <c r="O67" s="106">
        <f t="shared" si="13"/>
        <v>0</v>
      </c>
      <c r="P67" s="106">
        <f t="shared" si="13"/>
        <v>0</v>
      </c>
    </row>
    <row r="68" spans="3:16" ht="29.25" customHeight="1" x14ac:dyDescent="0.7">
      <c r="C68" s="9"/>
      <c r="D68" s="7" t="str">
        <f>MAX($B$15:B68)&amp;"-"&amp;COUNTA($D$61:D67)+1</f>
        <v>5-5</v>
      </c>
      <c r="E68" s="42" t="s">
        <v>75</v>
      </c>
      <c r="F68" s="43"/>
      <c r="G68" s="105">
        <f>+G97+G116+G135+G154+G173+G192</f>
        <v>0</v>
      </c>
      <c r="H68" s="106">
        <f t="shared" si="13"/>
        <v>0</v>
      </c>
      <c r="I68" s="107">
        <f t="shared" si="13"/>
        <v>0</v>
      </c>
      <c r="J68" s="106">
        <f t="shared" si="13"/>
        <v>0</v>
      </c>
      <c r="K68" s="106">
        <f t="shared" si="13"/>
        <v>0</v>
      </c>
      <c r="L68" s="106">
        <f t="shared" si="13"/>
        <v>0</v>
      </c>
      <c r="M68" s="106">
        <f t="shared" si="13"/>
        <v>0</v>
      </c>
      <c r="N68" s="106">
        <f t="shared" si="13"/>
        <v>0</v>
      </c>
      <c r="O68" s="106">
        <f t="shared" si="13"/>
        <v>0</v>
      </c>
      <c r="P68" s="106">
        <f>+P97+P116+P135+P154+P173+P192</f>
        <v>0</v>
      </c>
    </row>
    <row r="69" spans="3:16" ht="29.25" customHeight="1" x14ac:dyDescent="0.7">
      <c r="C69" s="9"/>
      <c r="D69" s="5" t="str">
        <f>MAX($B$15:B69)&amp;"-"&amp;COUNTA($D$61:D68)+1</f>
        <v>5-6</v>
      </c>
      <c r="E69" s="40" t="s">
        <v>76</v>
      </c>
      <c r="F69" s="39"/>
      <c r="G69" s="195"/>
      <c r="H69" s="142"/>
      <c r="I69" s="196"/>
      <c r="J69" s="142"/>
      <c r="K69" s="142"/>
      <c r="L69" s="142"/>
      <c r="M69" s="142"/>
      <c r="N69" s="142"/>
      <c r="O69" s="142"/>
      <c r="P69" s="142"/>
    </row>
    <row r="70" spans="3:16" ht="29.25" customHeight="1" x14ac:dyDescent="0.7">
      <c r="C70" s="9"/>
      <c r="D70" s="7" t="str">
        <f>MAX($B$15:B70)&amp;"-"&amp;COUNTA($D$61:D69)+1</f>
        <v>5-7</v>
      </c>
      <c r="E70" s="164" t="s">
        <v>77</v>
      </c>
      <c r="F70" s="43"/>
      <c r="G70" s="24">
        <f>+G66+G67+G68+G69</f>
        <v>0</v>
      </c>
      <c r="H70" s="25">
        <f t="shared" ref="H70:P70" si="14">+H66+H67+H68+H69</f>
        <v>0</v>
      </c>
      <c r="I70" s="36">
        <f t="shared" si="14"/>
        <v>0</v>
      </c>
      <c r="J70" s="25">
        <f t="shared" si="14"/>
        <v>0</v>
      </c>
      <c r="K70" s="25">
        <f t="shared" si="14"/>
        <v>0</v>
      </c>
      <c r="L70" s="25">
        <f t="shared" si="14"/>
        <v>0</v>
      </c>
      <c r="M70" s="25">
        <f t="shared" si="14"/>
        <v>0</v>
      </c>
      <c r="N70" s="25">
        <f t="shared" si="14"/>
        <v>0</v>
      </c>
      <c r="O70" s="25">
        <f t="shared" si="14"/>
        <v>0</v>
      </c>
      <c r="P70" s="25">
        <f t="shared" si="14"/>
        <v>0</v>
      </c>
    </row>
    <row r="71" spans="3:16" ht="29.25" customHeight="1" x14ac:dyDescent="0.7">
      <c r="C71" s="9"/>
      <c r="D71" s="7" t="str">
        <f>MAX($B$15:B71)&amp;"-"&amp;COUNTA($D$61:D70)+1</f>
        <v>5-8</v>
      </c>
      <c r="E71" s="164" t="s">
        <v>80</v>
      </c>
      <c r="F71" s="43" t="s">
        <v>81</v>
      </c>
      <c r="G71" s="105">
        <f>IF($G$34="就業時間換算","",+G98+G117+G136+G155+G174+G193)</f>
        <v>0</v>
      </c>
      <c r="H71" s="106">
        <f t="shared" ref="H71:P71" si="15">IF($G$34="就業時間換算","",+H98+H117+H136+H155+H174+H193)</f>
        <v>0</v>
      </c>
      <c r="I71" s="107">
        <f t="shared" si="15"/>
        <v>0</v>
      </c>
      <c r="J71" s="106">
        <f t="shared" si="15"/>
        <v>0</v>
      </c>
      <c r="K71" s="106">
        <f t="shared" si="15"/>
        <v>0</v>
      </c>
      <c r="L71" s="106">
        <f t="shared" si="15"/>
        <v>0</v>
      </c>
      <c r="M71" s="106">
        <f t="shared" si="15"/>
        <v>0</v>
      </c>
      <c r="N71" s="106">
        <f t="shared" si="15"/>
        <v>0</v>
      </c>
      <c r="O71" s="106">
        <f t="shared" si="15"/>
        <v>0</v>
      </c>
      <c r="P71" s="106">
        <f t="shared" si="15"/>
        <v>0</v>
      </c>
    </row>
    <row r="72" spans="3:16" ht="29.25" customHeight="1" x14ac:dyDescent="0.7">
      <c r="C72" s="9"/>
      <c r="D72" s="7" t="str">
        <f>MAX($B$15:B72)&amp;"-"&amp;COUNTA($D$61:D71)+1</f>
        <v>5-9</v>
      </c>
      <c r="E72" s="164" t="s">
        <v>82</v>
      </c>
      <c r="F72" s="44" t="s">
        <v>81</v>
      </c>
      <c r="G72" s="105">
        <f>IF($G$34="人数換算","",+G99+G118+G137+G156+G175+G194)</f>
        <v>0</v>
      </c>
      <c r="H72" s="106">
        <f t="shared" ref="H72:P72" si="16">IF($G$34="人数換算","",+H99+H118+H137+H156+H175+H194)</f>
        <v>0</v>
      </c>
      <c r="I72" s="107">
        <f t="shared" si="16"/>
        <v>0</v>
      </c>
      <c r="J72" s="106">
        <f t="shared" si="16"/>
        <v>0</v>
      </c>
      <c r="K72" s="106">
        <f t="shared" si="16"/>
        <v>0</v>
      </c>
      <c r="L72" s="106">
        <f t="shared" si="16"/>
        <v>0</v>
      </c>
      <c r="M72" s="106">
        <f t="shared" si="16"/>
        <v>0</v>
      </c>
      <c r="N72" s="106">
        <f t="shared" si="16"/>
        <v>0</v>
      </c>
      <c r="O72" s="106">
        <f t="shared" si="16"/>
        <v>0</v>
      </c>
      <c r="P72" s="106">
        <f t="shared" si="16"/>
        <v>0</v>
      </c>
    </row>
    <row r="73" spans="3:16" ht="29.25" customHeight="1" x14ac:dyDescent="0.7">
      <c r="C73" s="9"/>
      <c r="D73" s="7" t="str">
        <f>MAX($B$15:B73)&amp;"-"&amp;COUNTA($D$61:D72)+1</f>
        <v>5-10</v>
      </c>
      <c r="E73" s="164" t="s">
        <v>83</v>
      </c>
      <c r="F73" s="44" t="s">
        <v>81</v>
      </c>
      <c r="G73" s="105">
        <f>+G100+G119+G138+G157+G176+G195</f>
        <v>0</v>
      </c>
      <c r="H73" s="106">
        <f t="shared" ref="H73:P73" si="17">+H100+H119+H138+H157+H176+H195</f>
        <v>0</v>
      </c>
      <c r="I73" s="107">
        <f t="shared" si="17"/>
        <v>0</v>
      </c>
      <c r="J73" s="106">
        <f t="shared" si="17"/>
        <v>0</v>
      </c>
      <c r="K73" s="106">
        <f t="shared" si="17"/>
        <v>0</v>
      </c>
      <c r="L73" s="106">
        <f t="shared" si="17"/>
        <v>0</v>
      </c>
      <c r="M73" s="106">
        <f t="shared" si="17"/>
        <v>0</v>
      </c>
      <c r="N73" s="106">
        <f t="shared" si="17"/>
        <v>0</v>
      </c>
      <c r="O73" s="106">
        <f t="shared" si="17"/>
        <v>0</v>
      </c>
      <c r="P73" s="106">
        <f t="shared" si="17"/>
        <v>0</v>
      </c>
    </row>
    <row r="74" spans="3:16" ht="29.25" customHeight="1" x14ac:dyDescent="0.7">
      <c r="C74" s="9"/>
      <c r="D74" s="7" t="str">
        <f>MAX($B$15:B74)&amp;"-"&amp;COUNTA($D$61:D73)+1</f>
        <v>5-11</v>
      </c>
      <c r="E74" s="164" t="s">
        <v>84</v>
      </c>
      <c r="F74" s="43"/>
      <c r="G74" s="24" t="str">
        <f>IFERROR(+G67/G71,"")</f>
        <v/>
      </c>
      <c r="H74" s="25" t="str">
        <f>IFERROR(+H67/H71,"")</f>
        <v/>
      </c>
      <c r="I74" s="36" t="str">
        <f>IFERROR(+I67/I71,"")</f>
        <v/>
      </c>
      <c r="J74" s="25" t="str">
        <f t="shared" ref="J74:P74" si="18">IFERROR(+J67/J71,"")</f>
        <v/>
      </c>
      <c r="K74" s="25" t="str">
        <f t="shared" si="18"/>
        <v/>
      </c>
      <c r="L74" s="25" t="str">
        <f t="shared" si="18"/>
        <v/>
      </c>
      <c r="M74" s="25" t="str">
        <f t="shared" si="18"/>
        <v/>
      </c>
      <c r="N74" s="25" t="str">
        <f t="shared" si="18"/>
        <v/>
      </c>
      <c r="O74" s="25" t="str">
        <f t="shared" si="18"/>
        <v/>
      </c>
      <c r="P74" s="25" t="str">
        <f t="shared" si="18"/>
        <v/>
      </c>
    </row>
    <row r="75" spans="3:16" ht="29.25" customHeight="1" x14ac:dyDescent="0.7">
      <c r="C75" s="9"/>
      <c r="D75" s="7" t="str">
        <f>MAX($B$15:B75)&amp;"-"&amp;COUNTA($D$61:D74)+1</f>
        <v>5-12</v>
      </c>
      <c r="E75" s="164" t="s">
        <v>85</v>
      </c>
      <c r="F75" s="44"/>
      <c r="G75" s="24" t="str">
        <f>IFERROR(+G67/G72,"")</f>
        <v/>
      </c>
      <c r="H75" s="25" t="str">
        <f>IFERROR(+H67/H72,"")</f>
        <v/>
      </c>
      <c r="I75" s="36" t="str">
        <f t="shared" ref="I75:P75" si="19">IFERROR(+I67/I72,"")</f>
        <v/>
      </c>
      <c r="J75" s="25" t="str">
        <f>IFERROR(+J67/J72,"")</f>
        <v/>
      </c>
      <c r="K75" s="25" t="str">
        <f t="shared" si="19"/>
        <v/>
      </c>
      <c r="L75" s="25" t="str">
        <f t="shared" si="19"/>
        <v/>
      </c>
      <c r="M75" s="25" t="str">
        <f t="shared" si="19"/>
        <v/>
      </c>
      <c r="N75" s="25" t="str">
        <f t="shared" si="19"/>
        <v/>
      </c>
      <c r="O75" s="25" t="str">
        <f t="shared" si="19"/>
        <v/>
      </c>
      <c r="P75" s="25" t="str">
        <f t="shared" si="19"/>
        <v/>
      </c>
    </row>
    <row r="76" spans="3:16" ht="29.25" customHeight="1" x14ac:dyDescent="0.7">
      <c r="C76" s="9"/>
      <c r="D76" s="7" t="str">
        <f>MAX($B$15:B76)&amp;"-"&amp;COUNTA($D$61:D75)+1</f>
        <v>5-13</v>
      </c>
      <c r="E76" s="164" t="s">
        <v>86</v>
      </c>
      <c r="F76" s="43" t="s">
        <v>87</v>
      </c>
      <c r="G76" s="26"/>
      <c r="H76" s="77" t="str">
        <f>IFERROR((H74-G74)/G74,"")</f>
        <v/>
      </c>
      <c r="I76" s="78" t="str">
        <f t="shared" ref="I76:P77" si="20">IFERROR((I74-H74)/H74,"")</f>
        <v/>
      </c>
      <c r="J76" s="77" t="str">
        <f t="shared" si="20"/>
        <v/>
      </c>
      <c r="K76" s="77" t="str">
        <f t="shared" si="20"/>
        <v/>
      </c>
      <c r="L76" s="77" t="str">
        <f t="shared" si="20"/>
        <v/>
      </c>
      <c r="M76" s="77" t="str">
        <f t="shared" si="20"/>
        <v/>
      </c>
      <c r="N76" s="77" t="str">
        <f t="shared" si="20"/>
        <v/>
      </c>
      <c r="O76" s="77" t="str">
        <f t="shared" si="20"/>
        <v/>
      </c>
      <c r="P76" s="77" t="str">
        <f t="shared" si="20"/>
        <v/>
      </c>
    </row>
    <row r="77" spans="3:16" ht="29.25" customHeight="1" x14ac:dyDescent="0.7">
      <c r="C77" s="9"/>
      <c r="D77" s="7" t="str">
        <f>MAX($B$15:B77)&amp;"-"&amp;COUNTA($D$61:D76)+1</f>
        <v>5-14</v>
      </c>
      <c r="E77" s="164" t="s">
        <v>88</v>
      </c>
      <c r="F77" s="44" t="s">
        <v>89</v>
      </c>
      <c r="G77" s="26"/>
      <c r="H77" s="77" t="str">
        <f>IFERROR((H75-G75)/G75,"")</f>
        <v/>
      </c>
      <c r="I77" s="78" t="str">
        <f t="shared" si="20"/>
        <v/>
      </c>
      <c r="J77" s="77" t="str">
        <f t="shared" si="20"/>
        <v/>
      </c>
      <c r="K77" s="77" t="str">
        <f t="shared" si="20"/>
        <v/>
      </c>
      <c r="L77" s="77" t="str">
        <f t="shared" si="20"/>
        <v/>
      </c>
      <c r="M77" s="77" t="str">
        <f t="shared" si="20"/>
        <v/>
      </c>
      <c r="N77" s="77" t="str">
        <f t="shared" si="20"/>
        <v/>
      </c>
      <c r="O77" s="77" t="str">
        <f t="shared" si="20"/>
        <v/>
      </c>
      <c r="P77" s="77" t="str">
        <f t="shared" si="20"/>
        <v/>
      </c>
    </row>
    <row r="78" spans="3:16" ht="29.25" customHeight="1" x14ac:dyDescent="0.7">
      <c r="C78" s="9"/>
      <c r="D78" s="7" t="str">
        <f>MAX($B$15:B78)&amp;"-"&amp;COUNTA($D$61:D77)+1</f>
        <v>5-15</v>
      </c>
      <c r="E78" s="164" t="s">
        <v>90</v>
      </c>
      <c r="F78" s="43"/>
      <c r="G78" s="105" t="str">
        <f t="shared" ref="G78" si="21">IFERROR(+G68/G73,"")</f>
        <v/>
      </c>
      <c r="H78" s="106" t="str">
        <f>IFERROR(+H68/H73,"")</f>
        <v/>
      </c>
      <c r="I78" s="106" t="str">
        <f t="shared" ref="I78:P78" si="22">IFERROR(+I68/I73,"")</f>
        <v/>
      </c>
      <c r="J78" s="106" t="str">
        <f t="shared" si="22"/>
        <v/>
      </c>
      <c r="K78" s="106" t="str">
        <f t="shared" si="22"/>
        <v/>
      </c>
      <c r="L78" s="106" t="str">
        <f t="shared" si="22"/>
        <v/>
      </c>
      <c r="M78" s="106" t="str">
        <f t="shared" si="22"/>
        <v/>
      </c>
      <c r="N78" s="106" t="str">
        <f t="shared" si="22"/>
        <v/>
      </c>
      <c r="O78" s="106" t="str">
        <f t="shared" si="22"/>
        <v/>
      </c>
      <c r="P78" s="106" t="str">
        <f t="shared" si="22"/>
        <v/>
      </c>
    </row>
    <row r="79" spans="3:16" ht="29.25" customHeight="1" x14ac:dyDescent="0.7">
      <c r="C79" s="9"/>
      <c r="D79" s="7" t="str">
        <f>MAX($B$15:B79)&amp;"-"&amp;COUNTA($D$61:D78)+1</f>
        <v>5-16</v>
      </c>
      <c r="E79" s="164" t="s">
        <v>91</v>
      </c>
      <c r="F79" s="43" t="s">
        <v>87</v>
      </c>
      <c r="G79" s="26"/>
      <c r="H79" s="77" t="str">
        <f>IFERROR((H78-G78)/G78,"")</f>
        <v/>
      </c>
      <c r="I79" s="78" t="str">
        <f>IFERROR((I78-H78)/H78,"")</f>
        <v/>
      </c>
      <c r="J79" s="77" t="str">
        <f t="shared" ref="J79:P79" si="23">IFERROR((J78-I78)/I78,"")</f>
        <v/>
      </c>
      <c r="K79" s="77" t="str">
        <f t="shared" si="23"/>
        <v/>
      </c>
      <c r="L79" s="77" t="str">
        <f t="shared" si="23"/>
        <v/>
      </c>
      <c r="M79" s="77" t="str">
        <f t="shared" si="23"/>
        <v/>
      </c>
      <c r="N79" s="77" t="str">
        <f t="shared" si="23"/>
        <v/>
      </c>
      <c r="O79" s="77" t="str">
        <f t="shared" si="23"/>
        <v/>
      </c>
      <c r="P79" s="77" t="str">
        <f t="shared" si="23"/>
        <v/>
      </c>
    </row>
    <row r="80" spans="3:16" ht="29.25" customHeight="1" x14ac:dyDescent="0.7">
      <c r="C80" s="9"/>
      <c r="D80" s="7" t="str">
        <f>MAX($B$15:B80)&amp;"-"&amp;COUNTA($D$61:D79)+1</f>
        <v>5-17</v>
      </c>
      <c r="E80" s="164" t="s">
        <v>92</v>
      </c>
      <c r="F80" s="43"/>
      <c r="G80" s="24" t="str">
        <f>IFERROR(+G70/(G71+G73),"")</f>
        <v/>
      </c>
      <c r="H80" s="25" t="str">
        <f t="shared" ref="H80:P80" si="24">IFERROR(+H70/(H71+H73),"")</f>
        <v/>
      </c>
      <c r="I80" s="36" t="str">
        <f>IFERROR(+I70/(I71+I73),"")</f>
        <v/>
      </c>
      <c r="J80" s="25" t="str">
        <f t="shared" si="24"/>
        <v/>
      </c>
      <c r="K80" s="25" t="str">
        <f t="shared" si="24"/>
        <v/>
      </c>
      <c r="L80" s="25" t="str">
        <f t="shared" si="24"/>
        <v/>
      </c>
      <c r="M80" s="25" t="str">
        <f t="shared" si="24"/>
        <v/>
      </c>
      <c r="N80" s="25" t="str">
        <f t="shared" si="24"/>
        <v/>
      </c>
      <c r="O80" s="25" t="str">
        <f t="shared" si="24"/>
        <v/>
      </c>
      <c r="P80" s="25" t="str">
        <f t="shared" si="24"/>
        <v/>
      </c>
    </row>
    <row r="81" spans="2:17" ht="29.25" customHeight="1" x14ac:dyDescent="0.7">
      <c r="C81" s="9"/>
      <c r="D81" s="7" t="str">
        <f>MAX($B$15:B81)&amp;"-"&amp;COUNTA($D$61:D80)+1</f>
        <v>5-18</v>
      </c>
      <c r="E81" s="164" t="s">
        <v>93</v>
      </c>
      <c r="F81" s="44"/>
      <c r="G81" s="24" t="str">
        <f t="shared" ref="G81" si="25">IFERROR(+G70/(G72+G73),"")</f>
        <v/>
      </c>
      <c r="H81" s="25" t="str">
        <f>IFERROR(+H70/(H72+H73),"")</f>
        <v/>
      </c>
      <c r="I81" s="36" t="str">
        <f>IFERROR(+I70/(I72+I73),"")</f>
        <v/>
      </c>
      <c r="J81" s="25" t="str">
        <f t="shared" ref="J81:P81" si="26">IFERROR(+J70/(J72+J73),"")</f>
        <v/>
      </c>
      <c r="K81" s="25" t="str">
        <f t="shared" si="26"/>
        <v/>
      </c>
      <c r="L81" s="25" t="str">
        <f t="shared" si="26"/>
        <v/>
      </c>
      <c r="M81" s="25" t="str">
        <f t="shared" si="26"/>
        <v/>
      </c>
      <c r="N81" s="25" t="str">
        <f t="shared" si="26"/>
        <v/>
      </c>
      <c r="O81" s="25" t="str">
        <f t="shared" si="26"/>
        <v/>
      </c>
      <c r="P81" s="25" t="str">
        <f t="shared" si="26"/>
        <v/>
      </c>
    </row>
    <row r="82" spans="2:17" ht="29.25" customHeight="1" x14ac:dyDescent="0.7">
      <c r="D82" s="5" t="str">
        <f>MAX($B$15:B82)&amp;"-"&amp;COUNTA($D$61:D81)+1</f>
        <v>5-19</v>
      </c>
      <c r="E82" s="40" t="s">
        <v>119</v>
      </c>
      <c r="F82" s="39" t="s">
        <v>87</v>
      </c>
      <c r="G82" s="200"/>
      <c r="H82" s="102" t="s">
        <v>120</v>
      </c>
    </row>
    <row r="83" spans="2:17" x14ac:dyDescent="0.7">
      <c r="E83" s="6"/>
      <c r="F83" s="6"/>
    </row>
    <row r="84" spans="2:17" x14ac:dyDescent="0.7">
      <c r="B84" s="82">
        <f>MAX($B$14:B83)+1</f>
        <v>6</v>
      </c>
      <c r="C84" s="74" t="s">
        <v>121</v>
      </c>
      <c r="D84" s="81"/>
      <c r="E84" s="23"/>
      <c r="F84" s="23"/>
      <c r="G84" s="23"/>
    </row>
    <row r="85" spans="2:17" ht="29.25" customHeight="1" x14ac:dyDescent="0.7">
      <c r="D85" s="5" t="str">
        <f>MAX($B$15:B85)&amp;"-"&amp;COUNTA($D$84:D84)+1</f>
        <v>6-1</v>
      </c>
      <c r="E85" s="47" t="s">
        <v>122</v>
      </c>
      <c r="F85" s="39" t="s">
        <v>108</v>
      </c>
      <c r="G85" s="201"/>
      <c r="I85" s="65"/>
    </row>
    <row r="86" spans="2:17" ht="29.25" customHeight="1" x14ac:dyDescent="0.7">
      <c r="D86" s="5" t="str">
        <f>MAX($B$15:B86)&amp;"-"&amp;COUNTA($D$84:D85)+1</f>
        <v>6-2</v>
      </c>
      <c r="E86" s="47" t="s">
        <v>123</v>
      </c>
      <c r="F86" s="39" t="s">
        <v>124</v>
      </c>
      <c r="G86" s="202"/>
      <c r="H86" s="202"/>
      <c r="I86" s="202"/>
      <c r="J86" s="202"/>
      <c r="K86" s="202"/>
    </row>
    <row r="87" spans="2:17" x14ac:dyDescent="0.7">
      <c r="C87" s="9"/>
      <c r="D87" s="9"/>
      <c r="E87" s="108" t="s">
        <v>125</v>
      </c>
      <c r="F87" s="70"/>
      <c r="G87" s="62"/>
      <c r="H87" s="62"/>
    </row>
    <row r="88" spans="2:17" x14ac:dyDescent="0.7">
      <c r="E88" s="6"/>
      <c r="F88" s="6"/>
    </row>
    <row r="89" spans="2:17" ht="18" thickBot="1" x14ac:dyDescent="0.75">
      <c r="B89" s="104"/>
      <c r="C89" s="75" t="s">
        <v>126</v>
      </c>
      <c r="D89" s="4"/>
      <c r="E89" s="6"/>
      <c r="F89" s="6"/>
    </row>
    <row r="90" spans="2:17" ht="29.25" customHeight="1" thickBot="1" x14ac:dyDescent="0.75">
      <c r="D90" s="181">
        <f>COUNTA($D108:D$108)+1</f>
        <v>1</v>
      </c>
      <c r="E90" s="182" t="s">
        <v>127</v>
      </c>
      <c r="F90" s="183"/>
      <c r="G90" s="184" t="str">
        <f>IF($G$85="","",$G$85)</f>
        <v/>
      </c>
      <c r="H90" s="6"/>
      <c r="M90" s="168" t="s">
        <v>128</v>
      </c>
      <c r="N90" s="79" t="s">
        <v>129</v>
      </c>
      <c r="O90" s="79" t="s">
        <v>130</v>
      </c>
      <c r="P90" s="79" t="str">
        <f>"基準："&amp;$G90</f>
        <v>基準：</v>
      </c>
    </row>
    <row r="91" spans="2:17" ht="29.25" customHeight="1" x14ac:dyDescent="0.7">
      <c r="D91" s="81">
        <f>COUNTA($D$108:D109)+1</f>
        <v>2</v>
      </c>
      <c r="E91" s="83" t="s">
        <v>131</v>
      </c>
      <c r="F91" s="87" t="s">
        <v>108</v>
      </c>
      <c r="G91" s="203"/>
      <c r="H91" s="6"/>
      <c r="M91" s="167" t="s">
        <v>132</v>
      </c>
      <c r="N91" s="167" t="str">
        <f>IF($G$34="就業時間換算","－",IFERROR(((HLOOKUP(DATE(YEAR($E$13)+3,MONTH($E$9),DAY($E$9)),$G95:$P106,7,FALSE))/(HLOOKUP(DATE(YEAR($E$13),MONTH($E$9),DAY($E$9)),$G95:$P106,7,FALSE)))^(1/3)-1,""))</f>
        <v/>
      </c>
      <c r="O91" s="185" t="str">
        <f>IF($G$34="人数換算","－",IFERROR(((HLOOKUP(DATE(YEAR($E$13)+3,MONTH($E$9),DAY($E$9)),$G95:$P106,8,FALSE))/(HLOOKUP(DATE(YEAR($E$13),MONTH($E$9),DAY($E$9)),$G95:$P106,8,FALSE)))^(1/3)-1,""))</f>
        <v/>
      </c>
      <c r="P91" s="210" t="str">
        <f>IFERROR(VLOOKUP($G90,【参考】最低賃金の5年間の年平均の年平均上昇率!$B$4:$C$50,2,FALSE),"")</f>
        <v/>
      </c>
      <c r="Q91" s="170" t="str">
        <f>IF($G$34="人数換算",$N91,IF($G$34="就業時間換算",$O91,""))</f>
        <v/>
      </c>
    </row>
    <row r="92" spans="2:17" ht="29.25" customHeight="1" x14ac:dyDescent="0.7">
      <c r="D92" s="81">
        <f>COUNTA($D$108:D110)+1</f>
        <v>3</v>
      </c>
      <c r="E92" s="83" t="s">
        <v>133</v>
      </c>
      <c r="F92" s="52" t="s">
        <v>108</v>
      </c>
      <c r="G92" s="204"/>
      <c r="H92" s="6"/>
      <c r="M92" s="167" t="s">
        <v>134</v>
      </c>
      <c r="N92" s="167" t="str">
        <f>IFERROR(((HLOOKUP(DATE(YEAR($E$13)+3,MONTH($E$9),DAY($E$9)),$G95:$P106,11,FALSE))/(HLOOKUP(DATE(YEAR($E$13),MONTH($E$9),DAY($E$9)),$G95:$P106,11,FALSE)))^(1/3)-1,"")</f>
        <v/>
      </c>
      <c r="O92" s="186" t="s">
        <v>135</v>
      </c>
      <c r="P92" s="211"/>
    </row>
    <row r="93" spans="2:17" x14ac:dyDescent="0.7">
      <c r="D93" s="1"/>
      <c r="E93" s="98" t="s">
        <v>114</v>
      </c>
      <c r="G93" s="1" t="s">
        <v>136</v>
      </c>
    </row>
    <row r="94" spans="2:17" x14ac:dyDescent="0.7">
      <c r="D94" s="1"/>
      <c r="G94" s="97" t="s">
        <v>54</v>
      </c>
      <c r="H94" s="97" t="s">
        <v>55</v>
      </c>
      <c r="I94" s="97" t="s">
        <v>56</v>
      </c>
      <c r="J94" s="64" t="s">
        <v>57</v>
      </c>
      <c r="K94" s="64"/>
      <c r="L94" s="64"/>
      <c r="M94" s="64"/>
      <c r="N94" s="64"/>
      <c r="O94" s="64"/>
      <c r="P94" s="64"/>
    </row>
    <row r="95" spans="2:17" x14ac:dyDescent="0.7">
      <c r="D95" s="23"/>
      <c r="E95" s="23"/>
      <c r="F95" s="86"/>
      <c r="G95" s="95" t="str">
        <f>IF($I95="","",EDATE(H95,-12))</f>
        <v/>
      </c>
      <c r="H95" s="95" t="str">
        <f>IF($I95="","",EDATE(I95,-12))</f>
        <v/>
      </c>
      <c r="I95" s="95" t="str">
        <f>IF($I$12="","",$I$12)</f>
        <v/>
      </c>
      <c r="J95" s="96" t="str">
        <f>IF($I95="","",EDATE(I95,12))</f>
        <v/>
      </c>
      <c r="K95" s="96" t="str">
        <f t="shared" ref="K95:N95" si="27">IF($I95="","",EDATE(J95,12))</f>
        <v/>
      </c>
      <c r="L95" s="96" t="str">
        <f t="shared" si="27"/>
        <v/>
      </c>
      <c r="M95" s="96" t="str">
        <f t="shared" si="27"/>
        <v/>
      </c>
      <c r="N95" s="96" t="str">
        <f t="shared" si="27"/>
        <v/>
      </c>
      <c r="O95" s="96" t="str">
        <f>IF($I95="","",EDATE(N95,12))</f>
        <v/>
      </c>
      <c r="P95" s="96" t="str">
        <f t="shared" ref="P95" si="28">IF($I95="","",EDATE(O95,12))</f>
        <v/>
      </c>
    </row>
    <row r="96" spans="2:17" ht="29.25" customHeight="1" x14ac:dyDescent="0.7">
      <c r="D96" s="5">
        <f>COUNTA($D$108:D114)+1</f>
        <v>4</v>
      </c>
      <c r="E96" s="40" t="s">
        <v>74</v>
      </c>
      <c r="F96" s="39"/>
      <c r="G96" s="195"/>
      <c r="H96" s="142"/>
      <c r="I96" s="196"/>
      <c r="J96" s="142"/>
      <c r="K96" s="142"/>
      <c r="L96" s="142"/>
      <c r="M96" s="142"/>
      <c r="N96" s="142"/>
      <c r="O96" s="142"/>
      <c r="P96" s="142"/>
    </row>
    <row r="97" spans="2:17" ht="29.25" customHeight="1" x14ac:dyDescent="0.7">
      <c r="C97" s="9"/>
      <c r="D97" s="5">
        <f>COUNTA($D$108:D115)+1</f>
        <v>5</v>
      </c>
      <c r="E97" s="40" t="s">
        <v>75</v>
      </c>
      <c r="F97" s="39"/>
      <c r="G97" s="195"/>
      <c r="H97" s="142"/>
      <c r="I97" s="196"/>
      <c r="J97" s="142"/>
      <c r="K97" s="142"/>
      <c r="L97" s="142"/>
      <c r="M97" s="142"/>
      <c r="N97" s="142"/>
      <c r="O97" s="142"/>
      <c r="P97" s="142"/>
    </row>
    <row r="98" spans="2:17" ht="29.25" customHeight="1" x14ac:dyDescent="0.7">
      <c r="C98" s="9"/>
      <c r="D98" s="5">
        <f>COUNTA($D$108:D116)+1</f>
        <v>6</v>
      </c>
      <c r="E98" s="40" t="s">
        <v>80</v>
      </c>
      <c r="F98" s="39" t="s">
        <v>81</v>
      </c>
      <c r="G98" s="195"/>
      <c r="H98" s="142"/>
      <c r="I98" s="196"/>
      <c r="J98" s="142"/>
      <c r="K98" s="142"/>
      <c r="L98" s="142"/>
      <c r="M98" s="142"/>
      <c r="N98" s="142"/>
      <c r="O98" s="142"/>
      <c r="P98" s="142"/>
    </row>
    <row r="99" spans="2:17" ht="29.25" customHeight="1" x14ac:dyDescent="0.7">
      <c r="C99" s="9"/>
      <c r="D99" s="5">
        <f>COUNTA($D$108:D117)+1</f>
        <v>7</v>
      </c>
      <c r="E99" s="40" t="s">
        <v>82</v>
      </c>
      <c r="F99" s="41" t="s">
        <v>81</v>
      </c>
      <c r="G99" s="195"/>
      <c r="H99" s="142"/>
      <c r="I99" s="196"/>
      <c r="J99" s="142"/>
      <c r="K99" s="142"/>
      <c r="L99" s="142"/>
      <c r="M99" s="142"/>
      <c r="N99" s="142"/>
      <c r="O99" s="142"/>
      <c r="P99" s="142"/>
    </row>
    <row r="100" spans="2:17" ht="29.25" customHeight="1" x14ac:dyDescent="0.7">
      <c r="C100" s="9"/>
      <c r="D100" s="5">
        <f>COUNTA($D$108:D118)+1</f>
        <v>8</v>
      </c>
      <c r="E100" s="40" t="s">
        <v>83</v>
      </c>
      <c r="F100" s="39" t="s">
        <v>137</v>
      </c>
      <c r="G100" s="195"/>
      <c r="H100" s="142"/>
      <c r="I100" s="196"/>
      <c r="J100" s="142"/>
      <c r="K100" s="142"/>
      <c r="L100" s="142"/>
      <c r="M100" s="142"/>
      <c r="N100" s="142"/>
      <c r="O100" s="142"/>
      <c r="P100" s="142"/>
    </row>
    <row r="101" spans="2:17" ht="29.25" customHeight="1" x14ac:dyDescent="0.7">
      <c r="C101" s="9"/>
      <c r="D101" s="7">
        <f>COUNTA($D$108:D119)+1</f>
        <v>9</v>
      </c>
      <c r="E101" s="42" t="s">
        <v>84</v>
      </c>
      <c r="F101" s="43"/>
      <c r="G101" s="24" t="str">
        <f>IF($G$34="就業時間換算","",IFERROR(+G96/G98,""))</f>
        <v/>
      </c>
      <c r="H101" s="25" t="str">
        <f t="shared" ref="H101:P101" si="29">IF($G$34="就業時間換算","",IFERROR(+H96/H98,""))</f>
        <v/>
      </c>
      <c r="I101" s="36" t="str">
        <f t="shared" si="29"/>
        <v/>
      </c>
      <c r="J101" s="25" t="str">
        <f t="shared" si="29"/>
        <v/>
      </c>
      <c r="K101" s="25" t="str">
        <f t="shared" si="29"/>
        <v/>
      </c>
      <c r="L101" s="25" t="str">
        <f t="shared" si="29"/>
        <v/>
      </c>
      <c r="M101" s="25" t="str">
        <f t="shared" si="29"/>
        <v/>
      </c>
      <c r="N101" s="25" t="str">
        <f t="shared" si="29"/>
        <v/>
      </c>
      <c r="O101" s="25" t="str">
        <f t="shared" si="29"/>
        <v/>
      </c>
      <c r="P101" s="25" t="str">
        <f t="shared" si="29"/>
        <v/>
      </c>
    </row>
    <row r="102" spans="2:17" ht="29.25" customHeight="1" x14ac:dyDescent="0.7">
      <c r="C102" s="9"/>
      <c r="D102" s="7">
        <f>COUNTA($D$108:D120)+1</f>
        <v>10</v>
      </c>
      <c r="E102" s="42" t="s">
        <v>85</v>
      </c>
      <c r="F102" s="44"/>
      <c r="G102" s="24" t="str">
        <f>IF($G$34="人数換算","",IFERROR(+G96/G99,""))</f>
        <v/>
      </c>
      <c r="H102" s="25" t="str">
        <f>IF($G$34="人数換算","",IFERROR(+H96/H99,""))</f>
        <v/>
      </c>
      <c r="I102" s="36" t="str">
        <f t="shared" ref="I102:P102" si="30">IF($G$34="人数換算","",IFERROR(+I96/I99,""))</f>
        <v/>
      </c>
      <c r="J102" s="25" t="str">
        <f t="shared" si="30"/>
        <v/>
      </c>
      <c r="K102" s="25" t="str">
        <f t="shared" si="30"/>
        <v/>
      </c>
      <c r="L102" s="25" t="str">
        <f t="shared" si="30"/>
        <v/>
      </c>
      <c r="M102" s="25" t="str">
        <f t="shared" si="30"/>
        <v/>
      </c>
      <c r="N102" s="25" t="str">
        <f t="shared" si="30"/>
        <v/>
      </c>
      <c r="O102" s="25" t="str">
        <f t="shared" si="30"/>
        <v/>
      </c>
      <c r="P102" s="25" t="str">
        <f t="shared" si="30"/>
        <v/>
      </c>
    </row>
    <row r="103" spans="2:17" ht="29.25" customHeight="1" x14ac:dyDescent="0.7">
      <c r="C103" s="9"/>
      <c r="D103" s="7">
        <f>COUNTA($D$108:D121)+1</f>
        <v>11</v>
      </c>
      <c r="E103" s="42" t="s">
        <v>86</v>
      </c>
      <c r="F103" s="43" t="s">
        <v>87</v>
      </c>
      <c r="G103" s="26"/>
      <c r="H103" s="77" t="str">
        <f>IFERROR((H101-G101)/G101,"")</f>
        <v/>
      </c>
      <c r="I103" s="78" t="str">
        <f>IFERROR((I101-H101)/H101,"")</f>
        <v/>
      </c>
      <c r="J103" s="77" t="str">
        <f t="shared" ref="J103:P104" si="31">IFERROR((J101-I101)/I101,"")</f>
        <v/>
      </c>
      <c r="K103" s="77" t="str">
        <f t="shared" si="31"/>
        <v/>
      </c>
      <c r="L103" s="77" t="str">
        <f t="shared" si="31"/>
        <v/>
      </c>
      <c r="M103" s="77" t="str">
        <f t="shared" si="31"/>
        <v/>
      </c>
      <c r="N103" s="77" t="str">
        <f t="shared" si="31"/>
        <v/>
      </c>
      <c r="O103" s="77" t="str">
        <f t="shared" si="31"/>
        <v/>
      </c>
      <c r="P103" s="77" t="str">
        <f t="shared" si="31"/>
        <v/>
      </c>
    </row>
    <row r="104" spans="2:17" ht="29.25" customHeight="1" x14ac:dyDescent="0.7">
      <c r="C104" s="9"/>
      <c r="D104" s="7">
        <f>COUNTA($D$108:D122)+1</f>
        <v>12</v>
      </c>
      <c r="E104" s="42" t="s">
        <v>88</v>
      </c>
      <c r="F104" s="44" t="s">
        <v>89</v>
      </c>
      <c r="G104" s="26"/>
      <c r="H104" s="77" t="str">
        <f>IFERROR((H102-G102)/G102,"")</f>
        <v/>
      </c>
      <c r="I104" s="78" t="str">
        <f t="shared" ref="I104" si="32">IFERROR((I102-H102)/H102,"")</f>
        <v/>
      </c>
      <c r="J104" s="77" t="str">
        <f t="shared" si="31"/>
        <v/>
      </c>
      <c r="K104" s="77" t="str">
        <f t="shared" si="31"/>
        <v/>
      </c>
      <c r="L104" s="77" t="str">
        <f t="shared" si="31"/>
        <v/>
      </c>
      <c r="M104" s="77" t="str">
        <f t="shared" si="31"/>
        <v/>
      </c>
      <c r="N104" s="77" t="str">
        <f t="shared" si="31"/>
        <v/>
      </c>
      <c r="O104" s="77" t="str">
        <f t="shared" si="31"/>
        <v/>
      </c>
      <c r="P104" s="77" t="str">
        <f t="shared" si="31"/>
        <v/>
      </c>
    </row>
    <row r="105" spans="2:17" ht="29.25" customHeight="1" x14ac:dyDescent="0.7">
      <c r="C105" s="9"/>
      <c r="D105" s="7">
        <f>COUNTA($D$108:D123)+1</f>
        <v>13</v>
      </c>
      <c r="E105" s="42" t="s">
        <v>90</v>
      </c>
      <c r="F105" s="43"/>
      <c r="G105" s="105" t="str">
        <f>IFERROR(+G97/G100,"")</f>
        <v/>
      </c>
      <c r="H105" s="106" t="str">
        <f>IFERROR(+H97/H100,"")</f>
        <v/>
      </c>
      <c r="I105" s="106" t="str">
        <f t="shared" ref="I105:P105" si="33">IFERROR(+I97/I100,"")</f>
        <v/>
      </c>
      <c r="J105" s="106" t="str">
        <f t="shared" si="33"/>
        <v/>
      </c>
      <c r="K105" s="106" t="str">
        <f t="shared" si="33"/>
        <v/>
      </c>
      <c r="L105" s="106" t="str">
        <f t="shared" si="33"/>
        <v/>
      </c>
      <c r="M105" s="106" t="str">
        <f t="shared" si="33"/>
        <v/>
      </c>
      <c r="N105" s="106" t="str">
        <f t="shared" si="33"/>
        <v/>
      </c>
      <c r="O105" s="106" t="str">
        <f t="shared" si="33"/>
        <v/>
      </c>
      <c r="P105" s="106" t="str">
        <f t="shared" si="33"/>
        <v/>
      </c>
    </row>
    <row r="106" spans="2:17" ht="29.25" customHeight="1" x14ac:dyDescent="0.7">
      <c r="D106" s="7">
        <f>COUNTA($D$108:D124)+1</f>
        <v>14</v>
      </c>
      <c r="E106" s="42" t="s">
        <v>91</v>
      </c>
      <c r="F106" s="43" t="s">
        <v>87</v>
      </c>
      <c r="G106" s="26"/>
      <c r="H106" s="77" t="str">
        <f>IFERROR((H105-G105)/G105,"")</f>
        <v/>
      </c>
      <c r="I106" s="78" t="str">
        <f>IFERROR((I105-H105)/H105,"")</f>
        <v/>
      </c>
      <c r="J106" s="77" t="str">
        <f t="shared" ref="J106:M106" si="34">IFERROR((J105-I105)/I105,"")</f>
        <v/>
      </c>
      <c r="K106" s="77" t="str">
        <f t="shared" si="34"/>
        <v/>
      </c>
      <c r="L106" s="77" t="str">
        <f t="shared" si="34"/>
        <v/>
      </c>
      <c r="M106" s="77" t="str">
        <f t="shared" si="34"/>
        <v/>
      </c>
      <c r="N106" s="77" t="str">
        <f>IFERROR((N105-M105)/M105,"")</f>
        <v/>
      </c>
      <c r="O106" s="77" t="str">
        <f t="shared" ref="O106:P106" si="35">IFERROR((O105-N105)/N105,"")</f>
        <v/>
      </c>
      <c r="P106" s="77" t="str">
        <f t="shared" si="35"/>
        <v/>
      </c>
    </row>
    <row r="107" spans="2:17" x14ac:dyDescent="0.7">
      <c r="E107" s="71"/>
    </row>
    <row r="108" spans="2:17" ht="18" thickBot="1" x14ac:dyDescent="0.75">
      <c r="B108" s="104"/>
      <c r="C108" s="75" t="s">
        <v>138</v>
      </c>
      <c r="D108" s="4"/>
      <c r="E108" s="6"/>
      <c r="F108" s="6"/>
      <c r="M108" s="166"/>
    </row>
    <row r="109" spans="2:17" ht="29.25" customHeight="1" thickBot="1" x14ac:dyDescent="0.75">
      <c r="D109" s="181">
        <f>COUNTA($D$108:D108)+1</f>
        <v>1</v>
      </c>
      <c r="E109" s="182" t="s">
        <v>127</v>
      </c>
      <c r="F109" s="183"/>
      <c r="G109" s="184" t="str">
        <f>IF($G$86="","",$G$86)</f>
        <v/>
      </c>
      <c r="L109" s="53"/>
      <c r="M109" s="168" t="s">
        <v>128</v>
      </c>
      <c r="N109" s="79" t="s">
        <v>129</v>
      </c>
      <c r="O109" s="79" t="s">
        <v>130</v>
      </c>
      <c r="P109" s="79" t="str">
        <f>"基準："&amp;$G109</f>
        <v>基準：</v>
      </c>
    </row>
    <row r="110" spans="2:17" ht="29.25" customHeight="1" x14ac:dyDescent="0.7">
      <c r="D110" s="81">
        <f>COUNTA($D$108:D109)+1</f>
        <v>2</v>
      </c>
      <c r="E110" s="83" t="s">
        <v>131</v>
      </c>
      <c r="F110" s="87" t="s">
        <v>108</v>
      </c>
      <c r="G110" s="203"/>
      <c r="H110" s="6"/>
      <c r="M110" s="167" t="s">
        <v>132</v>
      </c>
      <c r="N110" s="167" t="str">
        <f>IF($G$34="就業時間換算","－",IFERROR(((HLOOKUP(DATE(YEAR($E$13)+3,MONTH($E$9),DAY($E$9)),$G114:$P125,7,FALSE))/(HLOOKUP(DATE(YEAR($E$13),MONTH($E$9),DAY($E$9)),$G114:$P125,7,FALSE)))^(1/3)-1,""))</f>
        <v/>
      </c>
      <c r="O110" s="185" t="str">
        <f>IF($G$34="人数換算","－",IFERROR(((HLOOKUP(DATE(YEAR($E$13)+3,MONTH($E$9),DAY($E$9)),$G114:$P125,8,FALSE))/(HLOOKUP(DATE(YEAR($E$13),MONTH($E$9),DAY($E$9)),$G114:$P125,8,FALSE)))^(1/3)-1,""))</f>
        <v/>
      </c>
      <c r="P110" s="210" t="str">
        <f>IFERROR(VLOOKUP($G109,【参考】最低賃金の5年間の年平均の年平均上昇率!$B$4:$C$50,2,FALSE),"")</f>
        <v/>
      </c>
      <c r="Q110" s="170" t="str">
        <f>IF($G$34="人数換算",$N110,IF($G$34="就業時間換算",$O110,""))</f>
        <v/>
      </c>
    </row>
    <row r="111" spans="2:17" ht="29.25" customHeight="1" x14ac:dyDescent="0.7">
      <c r="D111" s="81">
        <f>COUNTA($D$108:D110)+1</f>
        <v>3</v>
      </c>
      <c r="E111" s="83" t="s">
        <v>133</v>
      </c>
      <c r="F111" s="52" t="s">
        <v>108</v>
      </c>
      <c r="G111" s="204"/>
      <c r="H111" s="6"/>
      <c r="M111" s="167" t="s">
        <v>134</v>
      </c>
      <c r="N111" s="167" t="str">
        <f>IFERROR(((HLOOKUP(DATE(YEAR($E$13)+3,MONTH($E$9),DAY($E$9)),$G114:$P125,11,FALSE))/(HLOOKUP(DATE(YEAR($E$13),MONTH($E$9),DAY($E$9)),$G114:$P125,11,FALSE)))^(1/3)-1,"")</f>
        <v/>
      </c>
      <c r="O111" s="186" t="s">
        <v>135</v>
      </c>
      <c r="P111" s="211"/>
    </row>
    <row r="112" spans="2:17" x14ac:dyDescent="0.7">
      <c r="D112" s="1"/>
      <c r="E112" s="98" t="s">
        <v>114</v>
      </c>
      <c r="G112" s="1" t="s">
        <v>136</v>
      </c>
    </row>
    <row r="113" spans="2:16" x14ac:dyDescent="0.7">
      <c r="D113" s="1"/>
      <c r="G113" s="97" t="s">
        <v>54</v>
      </c>
      <c r="H113" s="97" t="s">
        <v>55</v>
      </c>
      <c r="I113" s="97" t="s">
        <v>56</v>
      </c>
      <c r="J113" s="64" t="s">
        <v>57</v>
      </c>
      <c r="K113" s="64"/>
      <c r="L113" s="64"/>
      <c r="M113" s="64"/>
      <c r="N113" s="64"/>
      <c r="O113" s="64"/>
      <c r="P113" s="64"/>
    </row>
    <row r="114" spans="2:16" x14ac:dyDescent="0.7">
      <c r="D114" s="23"/>
      <c r="E114" s="23"/>
      <c r="F114" s="86"/>
      <c r="G114" s="95" t="str">
        <f>IF($I114="","",EDATE(H114,-12))</f>
        <v/>
      </c>
      <c r="H114" s="95" t="str">
        <f>IF($I114="","",EDATE(I114,-12))</f>
        <v/>
      </c>
      <c r="I114" s="95" t="str">
        <f>IF($I$12="","",$I$12)</f>
        <v/>
      </c>
      <c r="J114" s="96" t="str">
        <f>IF($I114="","",EDATE(I114,12))</f>
        <v/>
      </c>
      <c r="K114" s="96" t="str">
        <f t="shared" ref="K114:P114" si="36">IF($I114="","",EDATE(J114,12))</f>
        <v/>
      </c>
      <c r="L114" s="96" t="str">
        <f t="shared" si="36"/>
        <v/>
      </c>
      <c r="M114" s="96" t="str">
        <f t="shared" si="36"/>
        <v/>
      </c>
      <c r="N114" s="96" t="str">
        <f t="shared" si="36"/>
        <v/>
      </c>
      <c r="O114" s="96" t="str">
        <f>IF($I114="","",EDATE(N114,12))</f>
        <v/>
      </c>
      <c r="P114" s="96" t="str">
        <f t="shared" si="36"/>
        <v/>
      </c>
    </row>
    <row r="115" spans="2:16" ht="29.25" customHeight="1" x14ac:dyDescent="0.7">
      <c r="D115" s="5">
        <f>COUNTA($D$108:D114)+1</f>
        <v>4</v>
      </c>
      <c r="E115" s="40" t="s">
        <v>74</v>
      </c>
      <c r="F115" s="39"/>
      <c r="G115" s="195"/>
      <c r="H115" s="142"/>
      <c r="I115" s="196"/>
      <c r="J115" s="142"/>
      <c r="K115" s="142"/>
      <c r="L115" s="142"/>
      <c r="M115" s="142"/>
      <c r="N115" s="142"/>
      <c r="O115" s="142"/>
      <c r="P115" s="142"/>
    </row>
    <row r="116" spans="2:16" ht="29.25" customHeight="1" x14ac:dyDescent="0.7">
      <c r="C116" s="9"/>
      <c r="D116" s="5">
        <f>COUNTA($D$108:D115)+1</f>
        <v>5</v>
      </c>
      <c r="E116" s="40" t="s">
        <v>75</v>
      </c>
      <c r="F116" s="39"/>
      <c r="G116" s="195"/>
      <c r="H116" s="142"/>
      <c r="I116" s="196"/>
      <c r="J116" s="142"/>
      <c r="K116" s="142"/>
      <c r="L116" s="142"/>
      <c r="M116" s="142"/>
      <c r="N116" s="142"/>
      <c r="O116" s="142"/>
      <c r="P116" s="142"/>
    </row>
    <row r="117" spans="2:16" ht="29.25" customHeight="1" x14ac:dyDescent="0.7">
      <c r="C117" s="9"/>
      <c r="D117" s="5">
        <f>COUNTA($D$108:D116)+1</f>
        <v>6</v>
      </c>
      <c r="E117" s="40" t="s">
        <v>80</v>
      </c>
      <c r="F117" s="39" t="s">
        <v>81</v>
      </c>
      <c r="G117" s="195"/>
      <c r="H117" s="142"/>
      <c r="I117" s="196"/>
      <c r="J117" s="142"/>
      <c r="K117" s="142"/>
      <c r="L117" s="142"/>
      <c r="M117" s="142"/>
      <c r="N117" s="142"/>
      <c r="O117" s="142"/>
      <c r="P117" s="142"/>
    </row>
    <row r="118" spans="2:16" ht="29.25" customHeight="1" x14ac:dyDescent="0.7">
      <c r="C118" s="9"/>
      <c r="D118" s="5">
        <f>COUNTA($D$108:D117)+1</f>
        <v>7</v>
      </c>
      <c r="E118" s="40" t="s">
        <v>82</v>
      </c>
      <c r="F118" s="41" t="s">
        <v>81</v>
      </c>
      <c r="G118" s="195"/>
      <c r="H118" s="142"/>
      <c r="I118" s="196"/>
      <c r="J118" s="142"/>
      <c r="K118" s="142"/>
      <c r="L118" s="142"/>
      <c r="M118" s="142"/>
      <c r="N118" s="142"/>
      <c r="O118" s="142"/>
      <c r="P118" s="142"/>
    </row>
    <row r="119" spans="2:16" ht="29.25" customHeight="1" x14ac:dyDescent="0.7">
      <c r="C119" s="9"/>
      <c r="D119" s="5">
        <f>COUNTA($D$108:D118)+1</f>
        <v>8</v>
      </c>
      <c r="E119" s="40" t="s">
        <v>83</v>
      </c>
      <c r="F119" s="39" t="s">
        <v>139</v>
      </c>
      <c r="G119" s="195"/>
      <c r="H119" s="142"/>
      <c r="I119" s="196"/>
      <c r="J119" s="142"/>
      <c r="K119" s="142"/>
      <c r="L119" s="142"/>
      <c r="M119" s="142"/>
      <c r="N119" s="142"/>
      <c r="O119" s="142"/>
      <c r="P119" s="142"/>
    </row>
    <row r="120" spans="2:16" ht="29.25" customHeight="1" x14ac:dyDescent="0.7">
      <c r="C120" s="9"/>
      <c r="D120" s="7">
        <f>COUNTA($D$108:D119)+1</f>
        <v>9</v>
      </c>
      <c r="E120" s="42" t="s">
        <v>84</v>
      </c>
      <c r="F120" s="43"/>
      <c r="G120" s="24" t="str">
        <f>IF($G$34="就業時間換算","",IFERROR(+G115/G117,""))</f>
        <v/>
      </c>
      <c r="H120" s="25" t="str">
        <f t="shared" ref="H120:P120" si="37">IF($G$34="就業時間換算","",IFERROR(+H115/H117,""))</f>
        <v/>
      </c>
      <c r="I120" s="36" t="str">
        <f t="shared" si="37"/>
        <v/>
      </c>
      <c r="J120" s="25" t="str">
        <f t="shared" si="37"/>
        <v/>
      </c>
      <c r="K120" s="25" t="str">
        <f t="shared" si="37"/>
        <v/>
      </c>
      <c r="L120" s="25" t="str">
        <f t="shared" si="37"/>
        <v/>
      </c>
      <c r="M120" s="25" t="str">
        <f t="shared" si="37"/>
        <v/>
      </c>
      <c r="N120" s="25" t="str">
        <f t="shared" si="37"/>
        <v/>
      </c>
      <c r="O120" s="25" t="str">
        <f t="shared" si="37"/>
        <v/>
      </c>
      <c r="P120" s="25" t="str">
        <f t="shared" si="37"/>
        <v/>
      </c>
    </row>
    <row r="121" spans="2:16" ht="29.25" customHeight="1" x14ac:dyDescent="0.7">
      <c r="C121" s="9"/>
      <c r="D121" s="7">
        <f>COUNTA($D$108:D120)+1</f>
        <v>10</v>
      </c>
      <c r="E121" s="42" t="s">
        <v>85</v>
      </c>
      <c r="F121" s="44"/>
      <c r="G121" s="24" t="str">
        <f>IF($G$34="人数換算","",IFERROR(+G115/G118,""))</f>
        <v/>
      </c>
      <c r="H121" s="25" t="str">
        <f t="shared" ref="H121:P121" si="38">IF($G$34="人数換算","",IFERROR(+H115/H118,""))</f>
        <v/>
      </c>
      <c r="I121" s="36" t="str">
        <f t="shared" si="38"/>
        <v/>
      </c>
      <c r="J121" s="25" t="str">
        <f t="shared" si="38"/>
        <v/>
      </c>
      <c r="K121" s="25" t="str">
        <f t="shared" si="38"/>
        <v/>
      </c>
      <c r="L121" s="25" t="str">
        <f t="shared" si="38"/>
        <v/>
      </c>
      <c r="M121" s="25" t="str">
        <f t="shared" si="38"/>
        <v/>
      </c>
      <c r="N121" s="25" t="str">
        <f t="shared" si="38"/>
        <v/>
      </c>
      <c r="O121" s="25" t="str">
        <f t="shared" si="38"/>
        <v/>
      </c>
      <c r="P121" s="25" t="str">
        <f t="shared" si="38"/>
        <v/>
      </c>
    </row>
    <row r="122" spans="2:16" ht="29.25" customHeight="1" x14ac:dyDescent="0.7">
      <c r="C122" s="9"/>
      <c r="D122" s="7">
        <f>COUNTA($D$108:D121)+1</f>
        <v>11</v>
      </c>
      <c r="E122" s="42" t="s">
        <v>86</v>
      </c>
      <c r="F122" s="43" t="s">
        <v>87</v>
      </c>
      <c r="G122" s="26"/>
      <c r="H122" s="77" t="str">
        <f>IFERROR((H120-G120)/G120,"")</f>
        <v/>
      </c>
      <c r="I122" s="78" t="str">
        <f t="shared" ref="I122:P123" si="39">IFERROR((I120-H120)/H120,"")</f>
        <v/>
      </c>
      <c r="J122" s="77" t="str">
        <f t="shared" si="39"/>
        <v/>
      </c>
      <c r="K122" s="77" t="str">
        <f t="shared" si="39"/>
        <v/>
      </c>
      <c r="L122" s="77" t="str">
        <f t="shared" si="39"/>
        <v/>
      </c>
      <c r="M122" s="77" t="str">
        <f t="shared" si="39"/>
        <v/>
      </c>
      <c r="N122" s="77" t="str">
        <f t="shared" si="39"/>
        <v/>
      </c>
      <c r="O122" s="77" t="str">
        <f t="shared" si="39"/>
        <v/>
      </c>
      <c r="P122" s="77" t="str">
        <f t="shared" si="39"/>
        <v/>
      </c>
    </row>
    <row r="123" spans="2:16" ht="29.25" customHeight="1" x14ac:dyDescent="0.7">
      <c r="C123" s="9"/>
      <c r="D123" s="7">
        <f>COUNTA($D$108:D122)+1</f>
        <v>12</v>
      </c>
      <c r="E123" s="42" t="s">
        <v>88</v>
      </c>
      <c r="F123" s="44" t="s">
        <v>89</v>
      </c>
      <c r="G123" s="26"/>
      <c r="H123" s="77" t="str">
        <f>IFERROR((H121-G121)/G121,"")</f>
        <v/>
      </c>
      <c r="I123" s="78" t="str">
        <f t="shared" si="39"/>
        <v/>
      </c>
      <c r="J123" s="77" t="str">
        <f t="shared" si="39"/>
        <v/>
      </c>
      <c r="K123" s="77" t="str">
        <f t="shared" si="39"/>
        <v/>
      </c>
      <c r="L123" s="77" t="str">
        <f t="shared" si="39"/>
        <v/>
      </c>
      <c r="M123" s="77" t="str">
        <f t="shared" si="39"/>
        <v/>
      </c>
      <c r="N123" s="77" t="str">
        <f t="shared" si="39"/>
        <v/>
      </c>
      <c r="O123" s="77" t="str">
        <f>IFERROR((O121-N121)/N121,"")</f>
        <v/>
      </c>
      <c r="P123" s="77" t="str">
        <f>IFERROR((P121-O121)/O121,"")</f>
        <v/>
      </c>
    </row>
    <row r="124" spans="2:16" ht="29.25" customHeight="1" x14ac:dyDescent="0.7">
      <c r="C124" s="9"/>
      <c r="D124" s="7">
        <f>COUNTA($D$108:D123)+1</f>
        <v>13</v>
      </c>
      <c r="E124" s="42" t="s">
        <v>90</v>
      </c>
      <c r="F124" s="43"/>
      <c r="G124" s="105" t="str">
        <f>IFERROR(+G116/G119,"")</f>
        <v/>
      </c>
      <c r="H124" s="106" t="str">
        <f>IFERROR(+H116/H119,"")</f>
        <v/>
      </c>
      <c r="I124" s="106" t="str">
        <f t="shared" ref="I124:P124" si="40">IFERROR(+I116/I119,"")</f>
        <v/>
      </c>
      <c r="J124" s="106" t="str">
        <f t="shared" si="40"/>
        <v/>
      </c>
      <c r="K124" s="106" t="str">
        <f t="shared" si="40"/>
        <v/>
      </c>
      <c r="L124" s="106" t="str">
        <f t="shared" si="40"/>
        <v/>
      </c>
      <c r="M124" s="106" t="str">
        <f t="shared" si="40"/>
        <v/>
      </c>
      <c r="N124" s="106" t="str">
        <f t="shared" si="40"/>
        <v/>
      </c>
      <c r="O124" s="106" t="str">
        <f t="shared" si="40"/>
        <v/>
      </c>
      <c r="P124" s="106" t="str">
        <f t="shared" si="40"/>
        <v/>
      </c>
    </row>
    <row r="125" spans="2:16" ht="29.25" customHeight="1" x14ac:dyDescent="0.7">
      <c r="D125" s="7">
        <f>COUNTA($D$108:D124)+1</f>
        <v>14</v>
      </c>
      <c r="E125" s="42" t="s">
        <v>91</v>
      </c>
      <c r="F125" s="43" t="s">
        <v>87</v>
      </c>
      <c r="G125" s="26"/>
      <c r="H125" s="77" t="str">
        <f>IFERROR((H124-G124)/G124,"")</f>
        <v/>
      </c>
      <c r="I125" s="78" t="str">
        <f>IFERROR((I124-H124)/H124,"")</f>
        <v/>
      </c>
      <c r="J125" s="77" t="str">
        <f t="shared" ref="J125:P125" si="41">IFERROR((J124-I124)/I124,"")</f>
        <v/>
      </c>
      <c r="K125" s="77" t="str">
        <f t="shared" si="41"/>
        <v/>
      </c>
      <c r="L125" s="77" t="str">
        <f t="shared" si="41"/>
        <v/>
      </c>
      <c r="M125" s="77" t="str">
        <f t="shared" si="41"/>
        <v/>
      </c>
      <c r="N125" s="77" t="str">
        <f t="shared" si="41"/>
        <v/>
      </c>
      <c r="O125" s="77" t="str">
        <f t="shared" si="41"/>
        <v/>
      </c>
      <c r="P125" s="77" t="str">
        <f t="shared" si="41"/>
        <v/>
      </c>
    </row>
    <row r="126" spans="2:16" x14ac:dyDescent="0.7">
      <c r="E126" s="71"/>
    </row>
    <row r="127" spans="2:16" ht="18" thickBot="1" x14ac:dyDescent="0.75">
      <c r="B127" s="104"/>
      <c r="C127" s="75" t="s">
        <v>140</v>
      </c>
      <c r="D127" s="4"/>
      <c r="E127" s="6"/>
      <c r="F127" s="6"/>
    </row>
    <row r="128" spans="2:16" ht="29.25" customHeight="1" thickBot="1" x14ac:dyDescent="0.75">
      <c r="D128" s="181">
        <f>COUNTA($D$127:D127)+1</f>
        <v>1</v>
      </c>
      <c r="E128" s="182" t="s">
        <v>127</v>
      </c>
      <c r="F128" s="183"/>
      <c r="G128" s="184" t="str">
        <f>IF($H$86="","",$H$86)</f>
        <v/>
      </c>
      <c r="M128" s="168" t="s">
        <v>128</v>
      </c>
      <c r="N128" s="79" t="s">
        <v>129</v>
      </c>
      <c r="O128" s="79" t="s">
        <v>130</v>
      </c>
      <c r="P128" s="79" t="str">
        <f>"基準："&amp;$G128</f>
        <v>基準：</v>
      </c>
    </row>
    <row r="129" spans="3:17" ht="29.25" customHeight="1" x14ac:dyDescent="0.7">
      <c r="D129" s="81">
        <f>COUNTA($D$127:D128)+1</f>
        <v>2</v>
      </c>
      <c r="E129" s="83" t="s">
        <v>131</v>
      </c>
      <c r="F129" s="87" t="s">
        <v>108</v>
      </c>
      <c r="G129" s="203"/>
      <c r="H129" s="6"/>
      <c r="M129" s="167" t="s">
        <v>132</v>
      </c>
      <c r="N129" s="167" t="str">
        <f>IF($G$34="就業時間換算","－",IFERROR(((HLOOKUP(DATE(YEAR($E$13)+3,MONTH($E$9),DAY($E$9)),$G133:$P144,7,FALSE))/(HLOOKUP(DATE(YEAR($E$13),MONTH($E$9),DAY($E$9)),$G133:$P144,7,FALSE)))^(1/3)-1,""))</f>
        <v/>
      </c>
      <c r="O129" s="185" t="str">
        <f>IF($G$34="人数換算","－",IFERROR(((HLOOKUP(DATE(YEAR($E$13)+3,MONTH($E$9),DAY($E$9)),$G133:$P144,8,FALSE))/(HLOOKUP(DATE(YEAR($E$13),MONTH($E$9),DAY($E$9)),$G133:$P144,8,FALSE)))^(1/3)-1,""))</f>
        <v/>
      </c>
      <c r="P129" s="210" t="str">
        <f>IFERROR(VLOOKUP($G128,【参考】最低賃金の5年間の年平均の年平均上昇率!$B$4:$C$50,2,FALSE),"")</f>
        <v/>
      </c>
      <c r="Q129" s="170" t="str">
        <f>IF($G$34="人数換算",$N129,IF($G$34="就業時間換算",$O129,""))</f>
        <v/>
      </c>
    </row>
    <row r="130" spans="3:17" ht="29.25" customHeight="1" x14ac:dyDescent="0.7">
      <c r="D130" s="81">
        <f>COUNTA($D$127:D129)+1</f>
        <v>3</v>
      </c>
      <c r="E130" s="83" t="s">
        <v>133</v>
      </c>
      <c r="F130" s="52" t="s">
        <v>108</v>
      </c>
      <c r="G130" s="204"/>
      <c r="H130" s="6"/>
      <c r="M130" s="167" t="s">
        <v>134</v>
      </c>
      <c r="N130" s="167" t="str">
        <f>IFERROR(((HLOOKUP(DATE(YEAR($E$13)+3,MONTH($E$9),DAY($E$9)),$G133:$P144,11,FALSE))/(HLOOKUP(DATE(YEAR($E$13),MONTH($E$9),DAY($E$9)),$G133:$P144,11,FALSE)))^(1/3)-1,"")</f>
        <v/>
      </c>
      <c r="O130" s="186" t="s">
        <v>135</v>
      </c>
      <c r="P130" s="211"/>
    </row>
    <row r="131" spans="3:17" x14ac:dyDescent="0.7">
      <c r="D131" s="1"/>
      <c r="E131" s="98" t="s">
        <v>114</v>
      </c>
      <c r="G131" s="1" t="s">
        <v>136</v>
      </c>
    </row>
    <row r="132" spans="3:17" x14ac:dyDescent="0.7">
      <c r="D132" s="1"/>
      <c r="G132" s="97" t="s">
        <v>54</v>
      </c>
      <c r="H132" s="97" t="s">
        <v>55</v>
      </c>
      <c r="I132" s="97" t="s">
        <v>56</v>
      </c>
      <c r="J132" s="64" t="s">
        <v>57</v>
      </c>
      <c r="K132" s="64"/>
      <c r="L132" s="64"/>
      <c r="M132" s="64"/>
      <c r="N132" s="64"/>
      <c r="O132" s="64"/>
      <c r="P132" s="64"/>
    </row>
    <row r="133" spans="3:17" x14ac:dyDescent="0.7">
      <c r="D133" s="23"/>
      <c r="E133" s="23"/>
      <c r="F133" s="86"/>
      <c r="G133" s="95" t="str">
        <f>IF($I133="","",EDATE(H133,-12))</f>
        <v/>
      </c>
      <c r="H133" s="95" t="str">
        <f>IF($I133="","",EDATE(I133,-12))</f>
        <v/>
      </c>
      <c r="I133" s="95" t="str">
        <f>IF($I$12="","",$I$12)</f>
        <v/>
      </c>
      <c r="J133" s="96" t="str">
        <f>IF($I133="","",EDATE(I133,12))</f>
        <v/>
      </c>
      <c r="K133" s="96" t="str">
        <f t="shared" ref="K133:P133" si="42">IF($I133="","",EDATE(J133,12))</f>
        <v/>
      </c>
      <c r="L133" s="96" t="str">
        <f t="shared" si="42"/>
        <v/>
      </c>
      <c r="M133" s="96" t="str">
        <f t="shared" si="42"/>
        <v/>
      </c>
      <c r="N133" s="96" t="str">
        <f t="shared" si="42"/>
        <v/>
      </c>
      <c r="O133" s="96" t="str">
        <f t="shared" si="42"/>
        <v/>
      </c>
      <c r="P133" s="96" t="str">
        <f t="shared" si="42"/>
        <v/>
      </c>
    </row>
    <row r="134" spans="3:17" ht="29.25" customHeight="1" x14ac:dyDescent="0.7">
      <c r="D134" s="81">
        <f>COUNTA($D$127:D133)+1</f>
        <v>4</v>
      </c>
      <c r="E134" s="47" t="s">
        <v>74</v>
      </c>
      <c r="F134" s="85"/>
      <c r="G134" s="205"/>
      <c r="H134" s="142"/>
      <c r="I134" s="196"/>
      <c r="J134" s="142"/>
      <c r="K134" s="142"/>
      <c r="L134" s="142"/>
      <c r="M134" s="142"/>
      <c r="N134" s="142"/>
      <c r="O134" s="142"/>
      <c r="P134" s="142"/>
    </row>
    <row r="135" spans="3:17" ht="29.25" customHeight="1" x14ac:dyDescent="0.7">
      <c r="C135" s="9"/>
      <c r="D135" s="81">
        <f>COUNTA($D$127:D134)+1</f>
        <v>5</v>
      </c>
      <c r="E135" s="47" t="s">
        <v>75</v>
      </c>
      <c r="F135" s="85"/>
      <c r="G135" s="205"/>
      <c r="H135" s="142"/>
      <c r="I135" s="196"/>
      <c r="J135" s="142"/>
      <c r="K135" s="142"/>
      <c r="L135" s="142"/>
      <c r="M135" s="142"/>
      <c r="N135" s="142"/>
      <c r="O135" s="142"/>
      <c r="P135" s="142"/>
    </row>
    <row r="136" spans="3:17" ht="29.25" customHeight="1" x14ac:dyDescent="0.7">
      <c r="C136" s="9"/>
      <c r="D136" s="5">
        <f>COUNTA($D$127:D135)+1</f>
        <v>6</v>
      </c>
      <c r="E136" s="40" t="s">
        <v>80</v>
      </c>
      <c r="F136" s="39" t="s">
        <v>81</v>
      </c>
      <c r="G136" s="195"/>
      <c r="H136" s="142"/>
      <c r="I136" s="196"/>
      <c r="J136" s="142"/>
      <c r="K136" s="142"/>
      <c r="L136" s="142"/>
      <c r="M136" s="142"/>
      <c r="N136" s="142"/>
      <c r="O136" s="142"/>
      <c r="P136" s="142"/>
    </row>
    <row r="137" spans="3:17" ht="29.25" customHeight="1" x14ac:dyDescent="0.7">
      <c r="C137" s="9"/>
      <c r="D137" s="5">
        <f>COUNTA($D$127:D136)+1</f>
        <v>7</v>
      </c>
      <c r="E137" s="40" t="s">
        <v>82</v>
      </c>
      <c r="F137" s="41" t="s">
        <v>81</v>
      </c>
      <c r="G137" s="195"/>
      <c r="H137" s="142"/>
      <c r="I137" s="196"/>
      <c r="J137" s="142"/>
      <c r="K137" s="142"/>
      <c r="L137" s="142"/>
      <c r="M137" s="142"/>
      <c r="N137" s="142"/>
      <c r="O137" s="142"/>
      <c r="P137" s="142"/>
    </row>
    <row r="138" spans="3:17" ht="29.25" customHeight="1" x14ac:dyDescent="0.7">
      <c r="C138" s="9"/>
      <c r="D138" s="81">
        <f>COUNTA($D$127:D137)+1</f>
        <v>8</v>
      </c>
      <c r="E138" s="47" t="s">
        <v>83</v>
      </c>
      <c r="F138" s="85" t="s">
        <v>139</v>
      </c>
      <c r="G138" s="205"/>
      <c r="H138" s="142"/>
      <c r="I138" s="196"/>
      <c r="J138" s="142"/>
      <c r="K138" s="142"/>
      <c r="L138" s="142"/>
      <c r="M138" s="142"/>
      <c r="N138" s="142"/>
      <c r="O138" s="142"/>
      <c r="P138" s="142"/>
    </row>
    <row r="139" spans="3:17" ht="29.25" customHeight="1" x14ac:dyDescent="0.7">
      <c r="C139" s="9"/>
      <c r="D139" s="7">
        <f>COUNTA($D$127:D138)+1</f>
        <v>9</v>
      </c>
      <c r="E139" s="42" t="s">
        <v>84</v>
      </c>
      <c r="F139" s="43"/>
      <c r="G139" s="24" t="str">
        <f>IF($G$34="就業時間換算","",IFERROR(+G134/G136,""))</f>
        <v/>
      </c>
      <c r="H139" s="25" t="str">
        <f t="shared" ref="H139:P139" si="43">IF($G$34="就業時間換算","",IFERROR(+H134/H136,""))</f>
        <v/>
      </c>
      <c r="I139" s="36" t="str">
        <f t="shared" si="43"/>
        <v/>
      </c>
      <c r="J139" s="25" t="str">
        <f t="shared" si="43"/>
        <v/>
      </c>
      <c r="K139" s="25" t="str">
        <f t="shared" si="43"/>
        <v/>
      </c>
      <c r="L139" s="25" t="str">
        <f t="shared" si="43"/>
        <v/>
      </c>
      <c r="M139" s="25" t="str">
        <f t="shared" si="43"/>
        <v/>
      </c>
      <c r="N139" s="25" t="str">
        <f t="shared" si="43"/>
        <v/>
      </c>
      <c r="O139" s="25" t="str">
        <f t="shared" si="43"/>
        <v/>
      </c>
      <c r="P139" s="25" t="str">
        <f t="shared" si="43"/>
        <v/>
      </c>
    </row>
    <row r="140" spans="3:17" ht="29.25" customHeight="1" x14ac:dyDescent="0.7">
      <c r="C140" s="9"/>
      <c r="D140" s="7">
        <f>COUNTA($D$127:D139)+1</f>
        <v>10</v>
      </c>
      <c r="E140" s="42" t="s">
        <v>85</v>
      </c>
      <c r="F140" s="44"/>
      <c r="G140" s="24" t="str">
        <f>IF($G$34="人数換算","",IFERROR(+G134/G137,""))</f>
        <v/>
      </c>
      <c r="H140" s="25" t="str">
        <f t="shared" ref="H140:P140" si="44">IF($G$34="人数換算","",IFERROR(+H134/H137,""))</f>
        <v/>
      </c>
      <c r="I140" s="36" t="str">
        <f t="shared" si="44"/>
        <v/>
      </c>
      <c r="J140" s="25" t="str">
        <f t="shared" si="44"/>
        <v/>
      </c>
      <c r="K140" s="25" t="str">
        <f t="shared" si="44"/>
        <v/>
      </c>
      <c r="L140" s="25" t="str">
        <f t="shared" si="44"/>
        <v/>
      </c>
      <c r="M140" s="25" t="str">
        <f t="shared" si="44"/>
        <v/>
      </c>
      <c r="N140" s="25" t="str">
        <f t="shared" si="44"/>
        <v/>
      </c>
      <c r="O140" s="25" t="str">
        <f t="shared" si="44"/>
        <v/>
      </c>
      <c r="P140" s="25" t="str">
        <f t="shared" si="44"/>
        <v/>
      </c>
    </row>
    <row r="141" spans="3:17" ht="29.25" customHeight="1" x14ac:dyDescent="0.7">
      <c r="C141" s="9"/>
      <c r="D141" s="7">
        <f>COUNTA($D$127:D140)+1</f>
        <v>11</v>
      </c>
      <c r="E141" s="42" t="s">
        <v>86</v>
      </c>
      <c r="F141" s="43" t="s">
        <v>87</v>
      </c>
      <c r="G141" s="26"/>
      <c r="H141" s="77" t="str">
        <f>IFERROR((H139-G139)/G139,"")</f>
        <v/>
      </c>
      <c r="I141" s="78" t="str">
        <f t="shared" ref="I141:P142" si="45">IFERROR((I139-H139)/H139,"")</f>
        <v/>
      </c>
      <c r="J141" s="77" t="str">
        <f t="shared" si="45"/>
        <v/>
      </c>
      <c r="K141" s="77" t="str">
        <f t="shared" si="45"/>
        <v/>
      </c>
      <c r="L141" s="77" t="str">
        <f t="shared" si="45"/>
        <v/>
      </c>
      <c r="M141" s="77" t="str">
        <f t="shared" si="45"/>
        <v/>
      </c>
      <c r="N141" s="77" t="str">
        <f t="shared" si="45"/>
        <v/>
      </c>
      <c r="O141" s="77" t="str">
        <f t="shared" si="45"/>
        <v/>
      </c>
      <c r="P141" s="77" t="str">
        <f t="shared" si="45"/>
        <v/>
      </c>
    </row>
    <row r="142" spans="3:17" ht="29.25" customHeight="1" x14ac:dyDescent="0.7">
      <c r="C142" s="9"/>
      <c r="D142" s="7">
        <f>COUNTA($D$127:D141)+1</f>
        <v>12</v>
      </c>
      <c r="E142" s="42" t="s">
        <v>88</v>
      </c>
      <c r="F142" s="44" t="s">
        <v>89</v>
      </c>
      <c r="G142" s="26"/>
      <c r="H142" s="77" t="str">
        <f>IFERROR((H140-G140)/G140,"")</f>
        <v/>
      </c>
      <c r="I142" s="78" t="str">
        <f t="shared" si="45"/>
        <v/>
      </c>
      <c r="J142" s="77" t="str">
        <f t="shared" si="45"/>
        <v/>
      </c>
      <c r="K142" s="77" t="str">
        <f t="shared" si="45"/>
        <v/>
      </c>
      <c r="L142" s="77" t="str">
        <f t="shared" si="45"/>
        <v/>
      </c>
      <c r="M142" s="77" t="str">
        <f t="shared" si="45"/>
        <v/>
      </c>
      <c r="N142" s="77" t="str">
        <f t="shared" si="45"/>
        <v/>
      </c>
      <c r="O142" s="77" t="str">
        <f t="shared" si="45"/>
        <v/>
      </c>
      <c r="P142" s="77" t="str">
        <f t="shared" si="45"/>
        <v/>
      </c>
    </row>
    <row r="143" spans="3:17" ht="29.25" customHeight="1" x14ac:dyDescent="0.7">
      <c r="C143" s="9"/>
      <c r="D143" s="7">
        <f>COUNTA($D$127:D142)+1</f>
        <v>13</v>
      </c>
      <c r="E143" s="42" t="s">
        <v>90</v>
      </c>
      <c r="F143" s="43"/>
      <c r="G143" s="105" t="str">
        <f>IFERROR(+G135/G138,"")</f>
        <v/>
      </c>
      <c r="H143" s="106" t="str">
        <f>IFERROR(+H135/H138,"")</f>
        <v/>
      </c>
      <c r="I143" s="106" t="str">
        <f t="shared" ref="I143:P143" si="46">IFERROR(+I135/I138,"")</f>
        <v/>
      </c>
      <c r="J143" s="106" t="str">
        <f t="shared" si="46"/>
        <v/>
      </c>
      <c r="K143" s="106" t="str">
        <f t="shared" si="46"/>
        <v/>
      </c>
      <c r="L143" s="106" t="str">
        <f t="shared" si="46"/>
        <v/>
      </c>
      <c r="M143" s="106" t="str">
        <f t="shared" si="46"/>
        <v/>
      </c>
      <c r="N143" s="106" t="str">
        <f t="shared" si="46"/>
        <v/>
      </c>
      <c r="O143" s="106" t="str">
        <f t="shared" si="46"/>
        <v/>
      </c>
      <c r="P143" s="106" t="str">
        <f t="shared" si="46"/>
        <v/>
      </c>
    </row>
    <row r="144" spans="3:17" ht="29.25" customHeight="1" x14ac:dyDescent="0.7">
      <c r="D144" s="7">
        <f>COUNTA($D$127:D143)+1</f>
        <v>14</v>
      </c>
      <c r="E144" s="42" t="s">
        <v>91</v>
      </c>
      <c r="F144" s="43" t="s">
        <v>87</v>
      </c>
      <c r="G144" s="26"/>
      <c r="H144" s="77" t="str">
        <f>IFERROR((H143-G143)/G143,"")</f>
        <v/>
      </c>
      <c r="I144" s="78" t="str">
        <f>IFERROR((I143-H143)/H143,"")</f>
        <v/>
      </c>
      <c r="J144" s="77" t="str">
        <f t="shared" ref="J144:P144" si="47">IFERROR((J143-I143)/I143,"")</f>
        <v/>
      </c>
      <c r="K144" s="77" t="str">
        <f t="shared" si="47"/>
        <v/>
      </c>
      <c r="L144" s="77" t="str">
        <f t="shared" si="47"/>
        <v/>
      </c>
      <c r="M144" s="77" t="str">
        <f t="shared" si="47"/>
        <v/>
      </c>
      <c r="N144" s="77" t="str">
        <f t="shared" si="47"/>
        <v/>
      </c>
      <c r="O144" s="77" t="str">
        <f t="shared" si="47"/>
        <v/>
      </c>
      <c r="P144" s="77" t="str">
        <f t="shared" si="47"/>
        <v/>
      </c>
    </row>
    <row r="145" spans="2:17" x14ac:dyDescent="0.7">
      <c r="E145" s="71"/>
    </row>
    <row r="146" spans="2:17" ht="18" thickBot="1" x14ac:dyDescent="0.75">
      <c r="B146" s="104"/>
      <c r="C146" s="75" t="s">
        <v>141</v>
      </c>
      <c r="D146" s="4"/>
      <c r="E146" s="6"/>
      <c r="F146" s="6"/>
    </row>
    <row r="147" spans="2:17" ht="29.25" customHeight="1" thickBot="1" x14ac:dyDescent="0.75">
      <c r="D147" s="181">
        <f>COUNTA($D$146:D146)+1</f>
        <v>1</v>
      </c>
      <c r="E147" s="182" t="s">
        <v>127</v>
      </c>
      <c r="F147" s="183"/>
      <c r="G147" s="184" t="str">
        <f>IF($I$86="","",$I$86)</f>
        <v/>
      </c>
      <c r="M147" s="168" t="s">
        <v>128</v>
      </c>
      <c r="N147" s="79" t="s">
        <v>129</v>
      </c>
      <c r="O147" s="79" t="s">
        <v>130</v>
      </c>
      <c r="P147" s="79" t="str">
        <f>"基準："&amp;$G147</f>
        <v>基準：</v>
      </c>
    </row>
    <row r="148" spans="2:17" ht="29.25" customHeight="1" x14ac:dyDescent="0.7">
      <c r="D148" s="81">
        <f>COUNTA($D$146:D147)+1</f>
        <v>2</v>
      </c>
      <c r="E148" s="83" t="s">
        <v>131</v>
      </c>
      <c r="F148" s="87" t="s">
        <v>108</v>
      </c>
      <c r="G148" s="203"/>
      <c r="M148" s="167" t="s">
        <v>132</v>
      </c>
      <c r="N148" s="167" t="str">
        <f>IF($G$34="就業時間換算","－",IFERROR(((HLOOKUP(DATE(YEAR($E$13)+3,MONTH($E$9),DAY($E$9)),$G152:$P163,7,FALSE))/(HLOOKUP(DATE(YEAR($E$13),MONTH($E$9),DAY($E$9)),$G152:$P163,7,FALSE)))^(1/3)-1,""))</f>
        <v/>
      </c>
      <c r="O148" s="185" t="str">
        <f>IF($G$34="人数換算","－",IFERROR(((HLOOKUP(DATE(YEAR($E$13)+3,MONTH($E$9),DAY($E$9)),$G152:$P163,8,FALSE))/(HLOOKUP(DATE(YEAR($E$13),MONTH($E$9),DAY($E$9)),$G152:$P163,8,FALSE)))^(1/3)-1,""))</f>
        <v/>
      </c>
      <c r="P148" s="210" t="str">
        <f>IFERROR(VLOOKUP($G147,【参考】最低賃金の5年間の年平均の年平均上昇率!$B$4:$C$50,2,FALSE),"")</f>
        <v/>
      </c>
      <c r="Q148" s="170" t="str">
        <f>IF($G$34="人数換算",$N148,IF($G$34="就業時間換算",$O148,""))</f>
        <v/>
      </c>
    </row>
    <row r="149" spans="2:17" ht="29.25" customHeight="1" x14ac:dyDescent="0.7">
      <c r="D149" s="81">
        <f>COUNTA($D$146:D148)+1</f>
        <v>3</v>
      </c>
      <c r="E149" s="83" t="s">
        <v>133</v>
      </c>
      <c r="F149" s="52" t="s">
        <v>108</v>
      </c>
      <c r="G149" s="204"/>
      <c r="M149" s="167" t="s">
        <v>134</v>
      </c>
      <c r="N149" s="167" t="str">
        <f>IFERROR(((HLOOKUP(DATE(YEAR($E$13)+3,MONTH($E$9),DAY($E$9)),$G152:$P163,11,FALSE))/(HLOOKUP(DATE(YEAR($E$13),MONTH($E$9),DAY($E$9)),$G152:$P163,11,FALSE)))^(1/3)-1,"")</f>
        <v/>
      </c>
      <c r="O149" s="186" t="s">
        <v>135</v>
      </c>
      <c r="P149" s="211"/>
    </row>
    <row r="150" spans="2:17" x14ac:dyDescent="0.7">
      <c r="D150" s="1"/>
      <c r="E150" s="98" t="s">
        <v>114</v>
      </c>
      <c r="G150" s="1" t="s">
        <v>136</v>
      </c>
    </row>
    <row r="151" spans="2:17" x14ac:dyDescent="0.7">
      <c r="D151" s="1"/>
      <c r="G151" s="97" t="s">
        <v>54</v>
      </c>
      <c r="H151" s="97" t="s">
        <v>55</v>
      </c>
      <c r="I151" s="97" t="s">
        <v>56</v>
      </c>
      <c r="J151" s="64" t="s">
        <v>57</v>
      </c>
      <c r="K151" s="64"/>
      <c r="L151" s="64"/>
      <c r="M151" s="64"/>
      <c r="N151" s="64"/>
      <c r="O151" s="64"/>
      <c r="P151" s="64"/>
    </row>
    <row r="152" spans="2:17" x14ac:dyDescent="0.7">
      <c r="D152" s="23"/>
      <c r="E152" s="23"/>
      <c r="F152" s="86"/>
      <c r="G152" s="95" t="str">
        <f>IF($I152="","",EDATE(H152,-12))</f>
        <v/>
      </c>
      <c r="H152" s="95" t="str">
        <f>IF($I152="","",EDATE(I152,-12))</f>
        <v/>
      </c>
      <c r="I152" s="95" t="str">
        <f>IF($I$12="","",$I$12)</f>
        <v/>
      </c>
      <c r="J152" s="96" t="str">
        <f>IF($I152="","",EDATE(I152,12))</f>
        <v/>
      </c>
      <c r="K152" s="96" t="str">
        <f t="shared" ref="K152:P152" si="48">IF($I152="","",EDATE(J152,12))</f>
        <v/>
      </c>
      <c r="L152" s="96" t="str">
        <f t="shared" si="48"/>
        <v/>
      </c>
      <c r="M152" s="96" t="str">
        <f t="shared" si="48"/>
        <v/>
      </c>
      <c r="N152" s="96" t="str">
        <f t="shared" si="48"/>
        <v/>
      </c>
      <c r="O152" s="96" t="str">
        <f t="shared" si="48"/>
        <v/>
      </c>
      <c r="P152" s="96" t="str">
        <f t="shared" si="48"/>
        <v/>
      </c>
    </row>
    <row r="153" spans="2:17" ht="29.25" customHeight="1" x14ac:dyDescent="0.7">
      <c r="D153" s="81">
        <f>COUNTA($D$146:D152)+1</f>
        <v>4</v>
      </c>
      <c r="E153" s="47" t="s">
        <v>74</v>
      </c>
      <c r="F153" s="85"/>
      <c r="G153" s="205"/>
      <c r="H153" s="142"/>
      <c r="I153" s="196"/>
      <c r="J153" s="142"/>
      <c r="K153" s="142"/>
      <c r="L153" s="142"/>
      <c r="M153" s="142"/>
      <c r="N153" s="142"/>
      <c r="O153" s="142"/>
      <c r="P153" s="142"/>
    </row>
    <row r="154" spans="2:17" ht="29.25" customHeight="1" x14ac:dyDescent="0.7">
      <c r="C154" s="9"/>
      <c r="D154" s="81">
        <f>COUNTA($D$146:D153)+1</f>
        <v>5</v>
      </c>
      <c r="E154" s="47" t="s">
        <v>75</v>
      </c>
      <c r="F154" s="85"/>
      <c r="G154" s="205"/>
      <c r="H154" s="142"/>
      <c r="I154" s="196"/>
      <c r="J154" s="142"/>
      <c r="K154" s="142"/>
      <c r="L154" s="142"/>
      <c r="M154" s="142"/>
      <c r="N154" s="142"/>
      <c r="O154" s="142"/>
      <c r="P154" s="142"/>
    </row>
    <row r="155" spans="2:17" ht="29.25" customHeight="1" x14ac:dyDescent="0.7">
      <c r="C155" s="9"/>
      <c r="D155" s="5">
        <f>COUNTA($D$146:D154)+1</f>
        <v>6</v>
      </c>
      <c r="E155" s="40" t="s">
        <v>80</v>
      </c>
      <c r="F155" s="39" t="s">
        <v>81</v>
      </c>
      <c r="G155" s="195"/>
      <c r="H155" s="142"/>
      <c r="I155" s="196"/>
      <c r="J155" s="142"/>
      <c r="K155" s="142"/>
      <c r="L155" s="142"/>
      <c r="M155" s="142"/>
      <c r="N155" s="142"/>
      <c r="O155" s="142"/>
      <c r="P155" s="142"/>
    </row>
    <row r="156" spans="2:17" ht="29.25" customHeight="1" x14ac:dyDescent="0.7">
      <c r="C156" s="9"/>
      <c r="D156" s="5">
        <f>COUNTA($D$146:D155)+1</f>
        <v>7</v>
      </c>
      <c r="E156" s="40" t="s">
        <v>82</v>
      </c>
      <c r="F156" s="41" t="s">
        <v>81</v>
      </c>
      <c r="G156" s="195"/>
      <c r="H156" s="142"/>
      <c r="I156" s="196"/>
      <c r="J156" s="142"/>
      <c r="K156" s="142"/>
      <c r="L156" s="142"/>
      <c r="M156" s="142"/>
      <c r="N156" s="142"/>
      <c r="O156" s="142"/>
      <c r="P156" s="142"/>
    </row>
    <row r="157" spans="2:17" ht="29.25" customHeight="1" x14ac:dyDescent="0.7">
      <c r="C157" s="9"/>
      <c r="D157" s="81">
        <f>COUNTA($D$146:D156)+1</f>
        <v>8</v>
      </c>
      <c r="E157" s="47" t="s">
        <v>83</v>
      </c>
      <c r="F157" s="85" t="s">
        <v>139</v>
      </c>
      <c r="G157" s="205"/>
      <c r="H157" s="142"/>
      <c r="I157" s="196"/>
      <c r="J157" s="142"/>
      <c r="K157" s="142"/>
      <c r="L157" s="142"/>
      <c r="M157" s="142"/>
      <c r="N157" s="142"/>
      <c r="O157" s="142"/>
      <c r="P157" s="142"/>
    </row>
    <row r="158" spans="2:17" ht="29.25" customHeight="1" x14ac:dyDescent="0.7">
      <c r="C158" s="9"/>
      <c r="D158" s="7">
        <f>COUNTA($D$146:D157)+1</f>
        <v>9</v>
      </c>
      <c r="E158" s="42" t="s">
        <v>84</v>
      </c>
      <c r="F158" s="43"/>
      <c r="G158" s="24" t="str">
        <f>IF($G$34="就業時間換算","",IFERROR(+G153/G155,""))</f>
        <v/>
      </c>
      <c r="H158" s="25" t="str">
        <f t="shared" ref="H158:P158" si="49">IF($G$34="就業時間換算","",IFERROR(+H153/H155,""))</f>
        <v/>
      </c>
      <c r="I158" s="36" t="str">
        <f t="shared" si="49"/>
        <v/>
      </c>
      <c r="J158" s="25" t="str">
        <f t="shared" si="49"/>
        <v/>
      </c>
      <c r="K158" s="25" t="str">
        <f t="shared" si="49"/>
        <v/>
      </c>
      <c r="L158" s="25" t="str">
        <f t="shared" si="49"/>
        <v/>
      </c>
      <c r="M158" s="25" t="str">
        <f t="shared" si="49"/>
        <v/>
      </c>
      <c r="N158" s="25" t="str">
        <f t="shared" si="49"/>
        <v/>
      </c>
      <c r="O158" s="25" t="str">
        <f t="shared" si="49"/>
        <v/>
      </c>
      <c r="P158" s="25" t="str">
        <f t="shared" si="49"/>
        <v/>
      </c>
    </row>
    <row r="159" spans="2:17" ht="29.25" customHeight="1" x14ac:dyDescent="0.7">
      <c r="C159" s="9"/>
      <c r="D159" s="7">
        <f>COUNTA($D$146:D158)+1</f>
        <v>10</v>
      </c>
      <c r="E159" s="42" t="s">
        <v>85</v>
      </c>
      <c r="F159" s="44"/>
      <c r="G159" s="24" t="str">
        <f>IF($G$34="人数換算","",IFERROR(+G153/G156,""))</f>
        <v/>
      </c>
      <c r="H159" s="25" t="str">
        <f t="shared" ref="H159:P159" si="50">IF($G$34="人数換算","",IFERROR(+H153/H156,""))</f>
        <v/>
      </c>
      <c r="I159" s="36" t="str">
        <f t="shared" si="50"/>
        <v/>
      </c>
      <c r="J159" s="25" t="str">
        <f t="shared" si="50"/>
        <v/>
      </c>
      <c r="K159" s="25" t="str">
        <f t="shared" si="50"/>
        <v/>
      </c>
      <c r="L159" s="25" t="str">
        <f t="shared" si="50"/>
        <v/>
      </c>
      <c r="M159" s="25" t="str">
        <f t="shared" si="50"/>
        <v/>
      </c>
      <c r="N159" s="25" t="str">
        <f t="shared" si="50"/>
        <v/>
      </c>
      <c r="O159" s="25" t="str">
        <f t="shared" si="50"/>
        <v/>
      </c>
      <c r="P159" s="25" t="str">
        <f t="shared" si="50"/>
        <v/>
      </c>
    </row>
    <row r="160" spans="2:17" ht="29.25" customHeight="1" x14ac:dyDescent="0.7">
      <c r="C160" s="9"/>
      <c r="D160" s="7">
        <f>COUNTA($D$146:D159)+1</f>
        <v>11</v>
      </c>
      <c r="E160" s="42" t="s">
        <v>86</v>
      </c>
      <c r="F160" s="43" t="s">
        <v>87</v>
      </c>
      <c r="G160" s="26"/>
      <c r="H160" s="77" t="str">
        <f>IFERROR((H158-G158)/G158,"")</f>
        <v/>
      </c>
      <c r="I160" s="78" t="str">
        <f t="shared" ref="I160:P161" si="51">IFERROR((I158-H158)/H158,"")</f>
        <v/>
      </c>
      <c r="J160" s="77" t="str">
        <f t="shared" si="51"/>
        <v/>
      </c>
      <c r="K160" s="77" t="str">
        <f t="shared" si="51"/>
        <v/>
      </c>
      <c r="L160" s="77" t="str">
        <f t="shared" si="51"/>
        <v/>
      </c>
      <c r="M160" s="77" t="str">
        <f t="shared" si="51"/>
        <v/>
      </c>
      <c r="N160" s="77" t="str">
        <f t="shared" si="51"/>
        <v/>
      </c>
      <c r="O160" s="77" t="str">
        <f t="shared" si="51"/>
        <v/>
      </c>
      <c r="P160" s="77" t="str">
        <f t="shared" si="51"/>
        <v/>
      </c>
    </row>
    <row r="161" spans="2:17" ht="29.25" customHeight="1" x14ac:dyDescent="0.7">
      <c r="C161" s="9"/>
      <c r="D161" s="7">
        <f>COUNTA($D$146:D160)+1</f>
        <v>12</v>
      </c>
      <c r="E161" s="42" t="s">
        <v>88</v>
      </c>
      <c r="F161" s="44" t="s">
        <v>89</v>
      </c>
      <c r="G161" s="26"/>
      <c r="H161" s="77" t="str">
        <f>IFERROR((H159-G159)/G159,"")</f>
        <v/>
      </c>
      <c r="I161" s="78" t="str">
        <f t="shared" si="51"/>
        <v/>
      </c>
      <c r="J161" s="77" t="str">
        <f t="shared" si="51"/>
        <v/>
      </c>
      <c r="K161" s="77" t="str">
        <f t="shared" si="51"/>
        <v/>
      </c>
      <c r="L161" s="77" t="str">
        <f t="shared" si="51"/>
        <v/>
      </c>
      <c r="M161" s="77" t="str">
        <f t="shared" si="51"/>
        <v/>
      </c>
      <c r="N161" s="77" t="str">
        <f t="shared" si="51"/>
        <v/>
      </c>
      <c r="O161" s="77" t="str">
        <f t="shared" si="51"/>
        <v/>
      </c>
      <c r="P161" s="77" t="str">
        <f t="shared" si="51"/>
        <v/>
      </c>
    </row>
    <row r="162" spans="2:17" ht="29.25" customHeight="1" x14ac:dyDescent="0.7">
      <c r="C162" s="9"/>
      <c r="D162" s="7">
        <f>COUNTA($D$146:D161)+1</f>
        <v>13</v>
      </c>
      <c r="E162" s="42" t="s">
        <v>90</v>
      </c>
      <c r="F162" s="43"/>
      <c r="G162" s="105" t="str">
        <f>IFERROR(+G154/G157,"")</f>
        <v/>
      </c>
      <c r="H162" s="106" t="str">
        <f>IFERROR(+H154/H157,"")</f>
        <v/>
      </c>
      <c r="I162" s="106" t="str">
        <f t="shared" ref="I162:P162" si="52">IFERROR(+I154/I157,"")</f>
        <v/>
      </c>
      <c r="J162" s="106" t="str">
        <f t="shared" si="52"/>
        <v/>
      </c>
      <c r="K162" s="106" t="str">
        <f t="shared" si="52"/>
        <v/>
      </c>
      <c r="L162" s="106" t="str">
        <f t="shared" si="52"/>
        <v/>
      </c>
      <c r="M162" s="106" t="str">
        <f t="shared" si="52"/>
        <v/>
      </c>
      <c r="N162" s="106" t="str">
        <f t="shared" si="52"/>
        <v/>
      </c>
      <c r="O162" s="106" t="str">
        <f t="shared" si="52"/>
        <v/>
      </c>
      <c r="P162" s="106" t="str">
        <f t="shared" si="52"/>
        <v/>
      </c>
    </row>
    <row r="163" spans="2:17" ht="29.25" customHeight="1" x14ac:dyDescent="0.7">
      <c r="D163" s="7">
        <f>COUNTA($D$146:D162)+1</f>
        <v>14</v>
      </c>
      <c r="E163" s="42" t="s">
        <v>91</v>
      </c>
      <c r="F163" s="43" t="s">
        <v>87</v>
      </c>
      <c r="G163" s="26"/>
      <c r="H163" s="77" t="str">
        <f>IFERROR((H162-G162)/G162,"")</f>
        <v/>
      </c>
      <c r="I163" s="78" t="str">
        <f>IFERROR((I162-H162)/H162,"")</f>
        <v/>
      </c>
      <c r="J163" s="77" t="str">
        <f t="shared" ref="J163:P163" si="53">IFERROR((J162-I162)/I162,"")</f>
        <v/>
      </c>
      <c r="K163" s="77" t="str">
        <f t="shared" si="53"/>
        <v/>
      </c>
      <c r="L163" s="77" t="str">
        <f t="shared" si="53"/>
        <v/>
      </c>
      <c r="M163" s="77" t="str">
        <f t="shared" si="53"/>
        <v/>
      </c>
      <c r="N163" s="77" t="str">
        <f t="shared" si="53"/>
        <v/>
      </c>
      <c r="O163" s="77" t="str">
        <f t="shared" si="53"/>
        <v/>
      </c>
      <c r="P163" s="77" t="str">
        <f t="shared" si="53"/>
        <v/>
      </c>
    </row>
    <row r="164" spans="2:17" x14ac:dyDescent="0.7">
      <c r="E164" s="71"/>
    </row>
    <row r="165" spans="2:17" ht="18" thickBot="1" x14ac:dyDescent="0.75">
      <c r="B165" s="104"/>
      <c r="C165" s="75" t="s">
        <v>142</v>
      </c>
      <c r="D165" s="4"/>
      <c r="E165" s="6"/>
      <c r="F165" s="6"/>
    </row>
    <row r="166" spans="2:17" ht="29.25" customHeight="1" thickBot="1" x14ac:dyDescent="0.75">
      <c r="D166" s="181">
        <f>COUNTA($D$165:D165)+1</f>
        <v>1</v>
      </c>
      <c r="E166" s="182" t="s">
        <v>127</v>
      </c>
      <c r="F166" s="183"/>
      <c r="G166" s="184" t="str">
        <f>IF($J$86="","",$J$86)</f>
        <v/>
      </c>
      <c r="M166" s="168" t="s">
        <v>128</v>
      </c>
      <c r="N166" s="79" t="s">
        <v>129</v>
      </c>
      <c r="O166" s="79" t="s">
        <v>130</v>
      </c>
      <c r="P166" s="79" t="str">
        <f>"基準："&amp;$G166</f>
        <v>基準：</v>
      </c>
    </row>
    <row r="167" spans="2:17" ht="29.25" customHeight="1" x14ac:dyDescent="0.7">
      <c r="D167" s="81">
        <f>COUNTA($D$165:D166)+1</f>
        <v>2</v>
      </c>
      <c r="E167" s="83" t="s">
        <v>131</v>
      </c>
      <c r="F167" s="87" t="s">
        <v>108</v>
      </c>
      <c r="G167" s="203"/>
      <c r="M167" s="167" t="s">
        <v>132</v>
      </c>
      <c r="N167" s="167" t="str">
        <f>IF($G$34="就業時間換算","－",IFERROR(((HLOOKUP(DATE(YEAR($E$13)+3,MONTH($E$9),DAY($E$9)),$G171:$P182,7,FALSE))/(HLOOKUP(DATE(YEAR($E$13),MONTH($E$9),DAY($E$9)),$G171:$P182,7,FALSE)))^(1/3)-1,""))</f>
        <v/>
      </c>
      <c r="O167" s="185" t="str">
        <f>IF($G$34="人数換算","－",IFERROR(((HLOOKUP(DATE(YEAR($E$13)+3,MONTH($E$9),DAY($E$9)),$G171:$P182,8,FALSE))/(HLOOKUP(DATE(YEAR($E$13),MONTH($E$9),DAY($E$9)),$G171:$P182,8,FALSE)))^(1/3)-1,""))</f>
        <v/>
      </c>
      <c r="P167" s="210" t="str">
        <f>IFERROR(VLOOKUP($G166,【参考】最低賃金の5年間の年平均の年平均上昇率!$B$4:$C$50,2,FALSE),"")</f>
        <v/>
      </c>
      <c r="Q167" s="170" t="str">
        <f>IF($G$34="人数換算",$N167,IF($G$34="就業時間換算",$O167,""))</f>
        <v/>
      </c>
    </row>
    <row r="168" spans="2:17" ht="29.25" customHeight="1" x14ac:dyDescent="0.7">
      <c r="D168" s="81">
        <f>COUNTA($D$165:D167)+1</f>
        <v>3</v>
      </c>
      <c r="E168" s="83" t="s">
        <v>133</v>
      </c>
      <c r="F168" s="52" t="s">
        <v>108</v>
      </c>
      <c r="G168" s="204"/>
      <c r="M168" s="167" t="s">
        <v>134</v>
      </c>
      <c r="N168" s="167" t="str">
        <f>IFERROR(((HLOOKUP(DATE(YEAR($E$13)+3,MONTH($E$9),DAY($E$9)),$G171:$P182,11,FALSE))/(HLOOKUP(DATE(YEAR($E$13),MONTH($E$9),DAY($E$9)),$G171:$P182,11,FALSE)))^(1/3)-1,"")</f>
        <v/>
      </c>
      <c r="O168" s="186" t="s">
        <v>135</v>
      </c>
      <c r="P168" s="211"/>
    </row>
    <row r="169" spans="2:17" x14ac:dyDescent="0.7">
      <c r="D169" s="1"/>
      <c r="E169" s="98" t="s">
        <v>114</v>
      </c>
      <c r="G169" s="1" t="s">
        <v>136</v>
      </c>
    </row>
    <row r="170" spans="2:17" x14ac:dyDescent="0.7">
      <c r="D170" s="1"/>
      <c r="G170" s="97" t="s">
        <v>54</v>
      </c>
      <c r="H170" s="97" t="s">
        <v>55</v>
      </c>
      <c r="I170" s="97" t="s">
        <v>56</v>
      </c>
      <c r="J170" s="64" t="s">
        <v>57</v>
      </c>
      <c r="K170" s="64"/>
      <c r="L170" s="64"/>
      <c r="M170" s="64"/>
      <c r="N170" s="64"/>
      <c r="O170" s="64"/>
      <c r="P170" s="64"/>
    </row>
    <row r="171" spans="2:17" x14ac:dyDescent="0.7">
      <c r="D171" s="23"/>
      <c r="E171" s="23"/>
      <c r="F171" s="86"/>
      <c r="G171" s="95" t="str">
        <f>IF($I171="","",EDATE(H171,-12))</f>
        <v/>
      </c>
      <c r="H171" s="95" t="str">
        <f>IF($I171="","",EDATE(I171,-12))</f>
        <v/>
      </c>
      <c r="I171" s="95" t="str">
        <f>IF($I$12="","",$I$12)</f>
        <v/>
      </c>
      <c r="J171" s="96" t="str">
        <f>IF($I171="","",EDATE(I171,12))</f>
        <v/>
      </c>
      <c r="K171" s="96" t="str">
        <f t="shared" ref="K171:P171" si="54">IF($I171="","",EDATE(J171,12))</f>
        <v/>
      </c>
      <c r="L171" s="96" t="str">
        <f t="shared" si="54"/>
        <v/>
      </c>
      <c r="M171" s="96" t="str">
        <f t="shared" si="54"/>
        <v/>
      </c>
      <c r="N171" s="96" t="str">
        <f t="shared" si="54"/>
        <v/>
      </c>
      <c r="O171" s="96" t="str">
        <f t="shared" si="54"/>
        <v/>
      </c>
      <c r="P171" s="96" t="str">
        <f t="shared" si="54"/>
        <v/>
      </c>
    </row>
    <row r="172" spans="2:17" ht="29.25" customHeight="1" x14ac:dyDescent="0.7">
      <c r="D172" s="81">
        <f>COUNTA($D$165:D171)+1</f>
        <v>4</v>
      </c>
      <c r="E172" s="47" t="s">
        <v>74</v>
      </c>
      <c r="F172" s="85"/>
      <c r="G172" s="205"/>
      <c r="H172" s="142"/>
      <c r="I172" s="196"/>
      <c r="J172" s="142"/>
      <c r="K172" s="142"/>
      <c r="L172" s="142"/>
      <c r="M172" s="142"/>
      <c r="N172" s="142"/>
      <c r="O172" s="142"/>
      <c r="P172" s="142"/>
    </row>
    <row r="173" spans="2:17" ht="29.25" customHeight="1" x14ac:dyDescent="0.7">
      <c r="C173" s="9"/>
      <c r="D173" s="81">
        <f>COUNTA($D$165:D172)+1</f>
        <v>5</v>
      </c>
      <c r="E173" s="47" t="s">
        <v>75</v>
      </c>
      <c r="F173" s="85"/>
      <c r="G173" s="205"/>
      <c r="H173" s="142"/>
      <c r="I173" s="196"/>
      <c r="J173" s="142"/>
      <c r="K173" s="142"/>
      <c r="L173" s="142"/>
      <c r="M173" s="142"/>
      <c r="N173" s="142"/>
      <c r="O173" s="142"/>
      <c r="P173" s="142"/>
    </row>
    <row r="174" spans="2:17" ht="29.25" customHeight="1" x14ac:dyDescent="0.7">
      <c r="C174" s="9"/>
      <c r="D174" s="5">
        <f>COUNTA($D$165:D173)+1</f>
        <v>6</v>
      </c>
      <c r="E174" s="40" t="s">
        <v>80</v>
      </c>
      <c r="F174" s="39" t="s">
        <v>81</v>
      </c>
      <c r="G174" s="195"/>
      <c r="H174" s="142"/>
      <c r="I174" s="196"/>
      <c r="J174" s="142"/>
      <c r="K174" s="142"/>
      <c r="L174" s="142"/>
      <c r="M174" s="142"/>
      <c r="N174" s="142"/>
      <c r="O174" s="142"/>
      <c r="P174" s="142"/>
    </row>
    <row r="175" spans="2:17" ht="29.25" customHeight="1" x14ac:dyDescent="0.7">
      <c r="C175" s="9"/>
      <c r="D175" s="5">
        <f>COUNTA($D$165:D174)+1</f>
        <v>7</v>
      </c>
      <c r="E175" s="40" t="s">
        <v>82</v>
      </c>
      <c r="F175" s="41" t="s">
        <v>81</v>
      </c>
      <c r="G175" s="195"/>
      <c r="H175" s="142"/>
      <c r="I175" s="196"/>
      <c r="J175" s="142"/>
      <c r="K175" s="142"/>
      <c r="L175" s="142"/>
      <c r="M175" s="142"/>
      <c r="N175" s="142"/>
      <c r="O175" s="142"/>
      <c r="P175" s="142"/>
    </row>
    <row r="176" spans="2:17" ht="29.25" customHeight="1" x14ac:dyDescent="0.7">
      <c r="C176" s="9"/>
      <c r="D176" s="81">
        <f>COUNTA($D$165:D175)+1</f>
        <v>8</v>
      </c>
      <c r="E176" s="47" t="s">
        <v>83</v>
      </c>
      <c r="F176" s="85" t="s">
        <v>139</v>
      </c>
      <c r="G176" s="205"/>
      <c r="H176" s="142"/>
      <c r="I176" s="196"/>
      <c r="J176" s="142"/>
      <c r="K176" s="142"/>
      <c r="L176" s="142"/>
      <c r="M176" s="142"/>
      <c r="N176" s="142"/>
      <c r="O176" s="142"/>
      <c r="P176" s="142"/>
    </row>
    <row r="177" spans="2:17" ht="29.25" customHeight="1" x14ac:dyDescent="0.7">
      <c r="C177" s="9"/>
      <c r="D177" s="7">
        <f>COUNTA($D$165:D176)+1</f>
        <v>9</v>
      </c>
      <c r="E177" s="42" t="s">
        <v>84</v>
      </c>
      <c r="F177" s="43"/>
      <c r="G177" s="24" t="str">
        <f>IF($G$34="就業時間換算","",IFERROR(+G172/G174,""))</f>
        <v/>
      </c>
      <c r="H177" s="25" t="str">
        <f t="shared" ref="H177:P177" si="55">IF($G$34="就業時間換算","",IFERROR(+H172/H174,""))</f>
        <v/>
      </c>
      <c r="I177" s="36" t="str">
        <f t="shared" si="55"/>
        <v/>
      </c>
      <c r="J177" s="25" t="str">
        <f t="shared" si="55"/>
        <v/>
      </c>
      <c r="K177" s="25" t="str">
        <f t="shared" si="55"/>
        <v/>
      </c>
      <c r="L177" s="25" t="str">
        <f t="shared" si="55"/>
        <v/>
      </c>
      <c r="M177" s="25" t="str">
        <f t="shared" si="55"/>
        <v/>
      </c>
      <c r="N177" s="25" t="str">
        <f t="shared" si="55"/>
        <v/>
      </c>
      <c r="O177" s="25" t="str">
        <f t="shared" si="55"/>
        <v/>
      </c>
      <c r="P177" s="25" t="str">
        <f t="shared" si="55"/>
        <v/>
      </c>
    </row>
    <row r="178" spans="2:17" ht="29.25" customHeight="1" x14ac:dyDescent="0.7">
      <c r="C178" s="9"/>
      <c r="D178" s="7">
        <f>COUNTA($D$165:D177)+1</f>
        <v>10</v>
      </c>
      <c r="E178" s="42" t="s">
        <v>85</v>
      </c>
      <c r="F178" s="44"/>
      <c r="G178" s="24" t="str">
        <f>IF($G$34="人数換算","",IFERROR(+G172/G175,""))</f>
        <v/>
      </c>
      <c r="H178" s="25" t="str">
        <f t="shared" ref="H178:P178" si="56">IF($G$34="人数換算","",IFERROR(+H172/H175,""))</f>
        <v/>
      </c>
      <c r="I178" s="36" t="str">
        <f t="shared" si="56"/>
        <v/>
      </c>
      <c r="J178" s="25" t="str">
        <f t="shared" si="56"/>
        <v/>
      </c>
      <c r="K178" s="25" t="str">
        <f t="shared" si="56"/>
        <v/>
      </c>
      <c r="L178" s="25" t="str">
        <f t="shared" si="56"/>
        <v/>
      </c>
      <c r="M178" s="25" t="str">
        <f t="shared" si="56"/>
        <v/>
      </c>
      <c r="N178" s="25" t="str">
        <f t="shared" si="56"/>
        <v/>
      </c>
      <c r="O178" s="25" t="str">
        <f t="shared" si="56"/>
        <v/>
      </c>
      <c r="P178" s="25" t="str">
        <f t="shared" si="56"/>
        <v/>
      </c>
    </row>
    <row r="179" spans="2:17" ht="29.25" customHeight="1" x14ac:dyDescent="0.7">
      <c r="C179" s="9"/>
      <c r="D179" s="7">
        <f>COUNTA($D$165:D178)+1</f>
        <v>11</v>
      </c>
      <c r="E179" s="42" t="s">
        <v>86</v>
      </c>
      <c r="F179" s="43" t="s">
        <v>87</v>
      </c>
      <c r="G179" s="26"/>
      <c r="H179" s="77" t="str">
        <f>IFERROR((H177-G177)/G177,"")</f>
        <v/>
      </c>
      <c r="I179" s="78" t="str">
        <f t="shared" ref="I179:P180" si="57">IFERROR((I177-H177)/H177,"")</f>
        <v/>
      </c>
      <c r="J179" s="77" t="str">
        <f t="shared" si="57"/>
        <v/>
      </c>
      <c r="K179" s="77" t="str">
        <f t="shared" si="57"/>
        <v/>
      </c>
      <c r="L179" s="77" t="str">
        <f t="shared" si="57"/>
        <v/>
      </c>
      <c r="M179" s="77" t="str">
        <f t="shared" si="57"/>
        <v/>
      </c>
      <c r="N179" s="77" t="str">
        <f t="shared" si="57"/>
        <v/>
      </c>
      <c r="O179" s="77" t="str">
        <f t="shared" si="57"/>
        <v/>
      </c>
      <c r="P179" s="77" t="str">
        <f t="shared" si="57"/>
        <v/>
      </c>
    </row>
    <row r="180" spans="2:17" ht="29.25" customHeight="1" x14ac:dyDescent="0.7">
      <c r="C180" s="9"/>
      <c r="D180" s="7">
        <f>COUNTA($D$165:D179)+1</f>
        <v>12</v>
      </c>
      <c r="E180" s="42" t="s">
        <v>88</v>
      </c>
      <c r="F180" s="44" t="s">
        <v>89</v>
      </c>
      <c r="G180" s="26"/>
      <c r="H180" s="77" t="str">
        <f>IFERROR((H178-G178)/G178,"")</f>
        <v/>
      </c>
      <c r="I180" s="78" t="str">
        <f t="shared" si="57"/>
        <v/>
      </c>
      <c r="J180" s="77" t="str">
        <f t="shared" si="57"/>
        <v/>
      </c>
      <c r="K180" s="77" t="str">
        <f t="shared" si="57"/>
        <v/>
      </c>
      <c r="L180" s="77" t="str">
        <f t="shared" si="57"/>
        <v/>
      </c>
      <c r="M180" s="77" t="str">
        <f t="shared" si="57"/>
        <v/>
      </c>
      <c r="N180" s="77" t="str">
        <f t="shared" si="57"/>
        <v/>
      </c>
      <c r="O180" s="77" t="str">
        <f t="shared" si="57"/>
        <v/>
      </c>
      <c r="P180" s="77" t="str">
        <f t="shared" si="57"/>
        <v/>
      </c>
    </row>
    <row r="181" spans="2:17" ht="29.25" customHeight="1" x14ac:dyDescent="0.7">
      <c r="C181" s="9"/>
      <c r="D181" s="7">
        <f>COUNTA($D$165:D180)+1</f>
        <v>13</v>
      </c>
      <c r="E181" s="42" t="s">
        <v>90</v>
      </c>
      <c r="F181" s="43"/>
      <c r="G181" s="105" t="str">
        <f>IFERROR(+G173/G176,"")</f>
        <v/>
      </c>
      <c r="H181" s="106" t="str">
        <f>IFERROR(+H173/H176,"")</f>
        <v/>
      </c>
      <c r="I181" s="106" t="str">
        <f t="shared" ref="I181:P181" si="58">IFERROR(+I173/I176,"")</f>
        <v/>
      </c>
      <c r="J181" s="106" t="str">
        <f t="shared" si="58"/>
        <v/>
      </c>
      <c r="K181" s="106" t="str">
        <f t="shared" si="58"/>
        <v/>
      </c>
      <c r="L181" s="106" t="str">
        <f t="shared" si="58"/>
        <v/>
      </c>
      <c r="M181" s="106" t="str">
        <f t="shared" si="58"/>
        <v/>
      </c>
      <c r="N181" s="106" t="str">
        <f t="shared" si="58"/>
        <v/>
      </c>
      <c r="O181" s="106" t="str">
        <f t="shared" si="58"/>
        <v/>
      </c>
      <c r="P181" s="106" t="str">
        <f t="shared" si="58"/>
        <v/>
      </c>
    </row>
    <row r="182" spans="2:17" ht="29.25" customHeight="1" x14ac:dyDescent="0.7">
      <c r="D182" s="7">
        <f>COUNTA($D$165:D181)+1</f>
        <v>14</v>
      </c>
      <c r="E182" s="42" t="s">
        <v>91</v>
      </c>
      <c r="F182" s="43" t="s">
        <v>87</v>
      </c>
      <c r="G182" s="26"/>
      <c r="H182" s="77" t="str">
        <f>IFERROR((H181-G181)/G181,"")</f>
        <v/>
      </c>
      <c r="I182" s="78" t="str">
        <f>IFERROR((I181-H181)/H181,"")</f>
        <v/>
      </c>
      <c r="J182" s="77" t="str">
        <f t="shared" ref="J182:P182" si="59">IFERROR((J181-I181)/I181,"")</f>
        <v/>
      </c>
      <c r="K182" s="77" t="str">
        <f t="shared" si="59"/>
        <v/>
      </c>
      <c r="L182" s="77" t="str">
        <f t="shared" si="59"/>
        <v/>
      </c>
      <c r="M182" s="77" t="str">
        <f t="shared" si="59"/>
        <v/>
      </c>
      <c r="N182" s="77" t="str">
        <f t="shared" si="59"/>
        <v/>
      </c>
      <c r="O182" s="77" t="str">
        <f t="shared" si="59"/>
        <v/>
      </c>
      <c r="P182" s="77" t="str">
        <f t="shared" si="59"/>
        <v/>
      </c>
    </row>
    <row r="183" spans="2:17" x14ac:dyDescent="0.7">
      <c r="E183" s="71"/>
    </row>
    <row r="184" spans="2:17" ht="18" thickBot="1" x14ac:dyDescent="0.75">
      <c r="B184" s="104"/>
      <c r="C184" s="75" t="s">
        <v>143</v>
      </c>
      <c r="D184" s="4"/>
      <c r="E184" s="6"/>
      <c r="F184" s="6"/>
      <c r="L184" s="80"/>
    </row>
    <row r="185" spans="2:17" ht="29.25" customHeight="1" thickBot="1" x14ac:dyDescent="0.75">
      <c r="D185" s="181">
        <f>COUNTA($D$184:D184)+1</f>
        <v>1</v>
      </c>
      <c r="E185" s="182" t="s">
        <v>127</v>
      </c>
      <c r="F185" s="183"/>
      <c r="G185" s="184" t="str">
        <f>IF($K$86="","",$K$86)</f>
        <v/>
      </c>
      <c r="M185" s="168" t="s">
        <v>128</v>
      </c>
      <c r="N185" s="79" t="s">
        <v>129</v>
      </c>
      <c r="O185" s="79" t="s">
        <v>130</v>
      </c>
      <c r="P185" s="79" t="str">
        <f>"基準："&amp;$G185</f>
        <v>基準：</v>
      </c>
    </row>
    <row r="186" spans="2:17" ht="29.25" customHeight="1" x14ac:dyDescent="0.7">
      <c r="D186" s="81">
        <f>COUNTA($D$184:D185)+1</f>
        <v>2</v>
      </c>
      <c r="E186" s="83" t="s">
        <v>144</v>
      </c>
      <c r="F186" s="87" t="s">
        <v>108</v>
      </c>
      <c r="G186" s="203"/>
      <c r="M186" s="167" t="s">
        <v>132</v>
      </c>
      <c r="N186" s="167" t="str">
        <f>IF($G$34="就業時間換算","－",IFERROR(((HLOOKUP(DATE(YEAR($E$13)+3,MONTH($E$9),DAY($E$9)),$G190:$P201,7,FALSE))/(HLOOKUP(DATE(YEAR($E$13),MONTH($E$9),DAY($E$9)),$G190:$P201,7,FALSE)))^(1/3)-1,""))</f>
        <v/>
      </c>
      <c r="O186" s="185" t="str">
        <f>IF($G$34="人数換算","－",IFERROR(((HLOOKUP(DATE(YEAR($E$13)+3,MONTH($E$9),DAY($E$9)),$G190:$P201,8,FALSE))/(HLOOKUP(DATE(YEAR($E$13),MONTH($E$9),DAY($E$9)),$G190:$P201,8,FALSE)))^(1/3)-1,""))</f>
        <v/>
      </c>
      <c r="P186" s="210" t="str">
        <f>IFERROR(VLOOKUP($G185,【参考】最低賃金の5年間の年平均の年平均上昇率!$B$4:$C$50,2,FALSE),"")</f>
        <v/>
      </c>
      <c r="Q186" s="170" t="str">
        <f>IF($G$34="人数換算",$N186,IF($G$34="就業時間換算",$O186,""))</f>
        <v/>
      </c>
    </row>
    <row r="187" spans="2:17" ht="29.25" customHeight="1" x14ac:dyDescent="0.7">
      <c r="D187" s="81">
        <f>COUNTA($D$184:D186)+1</f>
        <v>3</v>
      </c>
      <c r="E187" s="83" t="s">
        <v>133</v>
      </c>
      <c r="F187" s="52" t="s">
        <v>108</v>
      </c>
      <c r="G187" s="204"/>
      <c r="M187" s="167" t="s">
        <v>134</v>
      </c>
      <c r="N187" s="167" t="str">
        <f>IFERROR(((HLOOKUP(DATE(YEAR($E$13)+3,MONTH($E$9),DAY($E$9)),$G190:$P201,11,FALSE))/(HLOOKUP(DATE(YEAR($E$13),MONTH($E$9),DAY($E$9)),$G190:$P201,11,FALSE)))^(1/3)-1,"")</f>
        <v/>
      </c>
      <c r="O187" s="186" t="s">
        <v>135</v>
      </c>
      <c r="P187" s="211"/>
    </row>
    <row r="188" spans="2:17" x14ac:dyDescent="0.7">
      <c r="D188" s="1"/>
      <c r="E188" s="98" t="s">
        <v>114</v>
      </c>
      <c r="G188" s="1" t="s">
        <v>136</v>
      </c>
    </row>
    <row r="189" spans="2:17" x14ac:dyDescent="0.7">
      <c r="D189" s="1"/>
      <c r="G189" s="97" t="s">
        <v>54</v>
      </c>
      <c r="H189" s="97" t="s">
        <v>55</v>
      </c>
      <c r="I189" s="97" t="s">
        <v>56</v>
      </c>
      <c r="J189" s="64" t="s">
        <v>57</v>
      </c>
      <c r="K189" s="64"/>
      <c r="L189" s="64"/>
      <c r="M189" s="64"/>
      <c r="N189" s="64"/>
      <c r="O189" s="64"/>
      <c r="P189" s="64"/>
    </row>
    <row r="190" spans="2:17" x14ac:dyDescent="0.7">
      <c r="D190" s="23"/>
      <c r="E190" s="23"/>
      <c r="F190" s="86"/>
      <c r="G190" s="95" t="str">
        <f>IF($I190="","",EDATE(H190,-12))</f>
        <v/>
      </c>
      <c r="H190" s="95" t="str">
        <f>IF($I190="","",EDATE(I190,-12))</f>
        <v/>
      </c>
      <c r="I190" s="95" t="str">
        <f>IF($I$12="","",$I$12)</f>
        <v/>
      </c>
      <c r="J190" s="96" t="str">
        <f>IF($I190="","",EDATE(I190,12))</f>
        <v/>
      </c>
      <c r="K190" s="96" t="str">
        <f t="shared" ref="K190:P190" si="60">IF($I190="","",EDATE(J190,12))</f>
        <v/>
      </c>
      <c r="L190" s="96" t="str">
        <f t="shared" si="60"/>
        <v/>
      </c>
      <c r="M190" s="96" t="str">
        <f t="shared" si="60"/>
        <v/>
      </c>
      <c r="N190" s="96" t="str">
        <f t="shared" si="60"/>
        <v/>
      </c>
      <c r="O190" s="96" t="str">
        <f t="shared" si="60"/>
        <v/>
      </c>
      <c r="P190" s="96" t="str">
        <f t="shared" si="60"/>
        <v/>
      </c>
    </row>
    <row r="191" spans="2:17" ht="29.25" customHeight="1" x14ac:dyDescent="0.7">
      <c r="D191" s="81">
        <f>COUNTA($D$184:D190)+1</f>
        <v>4</v>
      </c>
      <c r="E191" s="47" t="s">
        <v>74</v>
      </c>
      <c r="F191" s="85"/>
      <c r="G191" s="205"/>
      <c r="H191" s="142"/>
      <c r="I191" s="196"/>
      <c r="J191" s="142"/>
      <c r="K191" s="142"/>
      <c r="L191" s="142"/>
      <c r="M191" s="142"/>
      <c r="N191" s="142"/>
      <c r="O191" s="142"/>
      <c r="P191" s="142"/>
    </row>
    <row r="192" spans="2:17" ht="29.25" customHeight="1" x14ac:dyDescent="0.7">
      <c r="C192" s="9"/>
      <c r="D192" s="81">
        <f>COUNTA($D$184:D191)+1</f>
        <v>5</v>
      </c>
      <c r="E192" s="47" t="s">
        <v>75</v>
      </c>
      <c r="F192" s="85"/>
      <c r="G192" s="205"/>
      <c r="H192" s="142"/>
      <c r="I192" s="196"/>
      <c r="J192" s="142"/>
      <c r="K192" s="142"/>
      <c r="L192" s="142"/>
      <c r="M192" s="142"/>
      <c r="N192" s="142"/>
      <c r="O192" s="142"/>
      <c r="P192" s="142"/>
    </row>
    <row r="193" spans="2:16" ht="29.25" customHeight="1" x14ac:dyDescent="0.7">
      <c r="C193" s="9"/>
      <c r="D193" s="5">
        <f>COUNTA($D$184:D192)+1</f>
        <v>6</v>
      </c>
      <c r="E193" s="40" t="s">
        <v>80</v>
      </c>
      <c r="F193" s="39" t="s">
        <v>81</v>
      </c>
      <c r="G193" s="195"/>
      <c r="H193" s="142"/>
      <c r="I193" s="196"/>
      <c r="J193" s="142"/>
      <c r="K193" s="142"/>
      <c r="L193" s="142"/>
      <c r="M193" s="142"/>
      <c r="N193" s="142"/>
      <c r="O193" s="142"/>
      <c r="P193" s="142"/>
    </row>
    <row r="194" spans="2:16" ht="29.25" customHeight="1" x14ac:dyDescent="0.7">
      <c r="C194" s="9"/>
      <c r="D194" s="5">
        <f>COUNTA($D$184:D193)+1</f>
        <v>7</v>
      </c>
      <c r="E194" s="40" t="s">
        <v>82</v>
      </c>
      <c r="F194" s="41" t="s">
        <v>81</v>
      </c>
      <c r="G194" s="195"/>
      <c r="H194" s="142"/>
      <c r="I194" s="196"/>
      <c r="J194" s="142"/>
      <c r="K194" s="142"/>
      <c r="L194" s="142"/>
      <c r="M194" s="142"/>
      <c r="N194" s="142"/>
      <c r="O194" s="142"/>
      <c r="P194" s="142"/>
    </row>
    <row r="195" spans="2:16" ht="29.25" customHeight="1" x14ac:dyDescent="0.7">
      <c r="C195" s="9"/>
      <c r="D195" s="81">
        <f>COUNTA($D$184:D194)+1</f>
        <v>8</v>
      </c>
      <c r="E195" s="47" t="s">
        <v>83</v>
      </c>
      <c r="F195" s="85" t="s">
        <v>139</v>
      </c>
      <c r="G195" s="205"/>
      <c r="H195" s="142"/>
      <c r="I195" s="196"/>
      <c r="J195" s="142"/>
      <c r="K195" s="142"/>
      <c r="L195" s="142"/>
      <c r="M195" s="142"/>
      <c r="N195" s="142"/>
      <c r="O195" s="142"/>
      <c r="P195" s="142"/>
    </row>
    <row r="196" spans="2:16" ht="29.25" customHeight="1" x14ac:dyDescent="0.7">
      <c r="C196" s="9"/>
      <c r="D196" s="7">
        <f>COUNTA($D$184:D195)+1</f>
        <v>9</v>
      </c>
      <c r="E196" s="42" t="s">
        <v>84</v>
      </c>
      <c r="F196" s="43"/>
      <c r="G196" s="24" t="str">
        <f>IF($G$34="就業時間換算","",IFERROR(+G191/G193,""))</f>
        <v/>
      </c>
      <c r="H196" s="25" t="str">
        <f t="shared" ref="H196:P196" si="61">IF($G$34="就業時間換算","",IFERROR(+H191/H193,""))</f>
        <v/>
      </c>
      <c r="I196" s="36" t="str">
        <f t="shared" si="61"/>
        <v/>
      </c>
      <c r="J196" s="25" t="str">
        <f t="shared" si="61"/>
        <v/>
      </c>
      <c r="K196" s="25" t="str">
        <f t="shared" si="61"/>
        <v/>
      </c>
      <c r="L196" s="25" t="str">
        <f t="shared" si="61"/>
        <v/>
      </c>
      <c r="M196" s="25" t="str">
        <f t="shared" si="61"/>
        <v/>
      </c>
      <c r="N196" s="25" t="str">
        <f t="shared" si="61"/>
        <v/>
      </c>
      <c r="O196" s="25" t="str">
        <f t="shared" si="61"/>
        <v/>
      </c>
      <c r="P196" s="25" t="str">
        <f t="shared" si="61"/>
        <v/>
      </c>
    </row>
    <row r="197" spans="2:16" ht="29.25" customHeight="1" x14ac:dyDescent="0.7">
      <c r="C197" s="9"/>
      <c r="D197" s="7">
        <f>COUNTA($D$184:D196)+1</f>
        <v>10</v>
      </c>
      <c r="E197" s="42" t="s">
        <v>85</v>
      </c>
      <c r="F197" s="44"/>
      <c r="G197" s="24" t="str">
        <f>IF($G$34="人数換算","",IFERROR(+G191/G194,""))</f>
        <v/>
      </c>
      <c r="H197" s="25" t="str">
        <f t="shared" ref="H197:P197" si="62">IF($G$34="人数換算","",IFERROR(+H191/H194,""))</f>
        <v/>
      </c>
      <c r="I197" s="36" t="str">
        <f t="shared" si="62"/>
        <v/>
      </c>
      <c r="J197" s="25" t="str">
        <f t="shared" si="62"/>
        <v/>
      </c>
      <c r="K197" s="25" t="str">
        <f t="shared" si="62"/>
        <v/>
      </c>
      <c r="L197" s="25" t="str">
        <f t="shared" si="62"/>
        <v/>
      </c>
      <c r="M197" s="25" t="str">
        <f t="shared" si="62"/>
        <v/>
      </c>
      <c r="N197" s="25" t="str">
        <f t="shared" si="62"/>
        <v/>
      </c>
      <c r="O197" s="25" t="str">
        <f t="shared" si="62"/>
        <v/>
      </c>
      <c r="P197" s="25" t="str">
        <f t="shared" si="62"/>
        <v/>
      </c>
    </row>
    <row r="198" spans="2:16" ht="29.25" customHeight="1" x14ac:dyDescent="0.7">
      <c r="C198" s="9"/>
      <c r="D198" s="7">
        <f>COUNTA($D$184:D197)+1</f>
        <v>11</v>
      </c>
      <c r="E198" s="42" t="s">
        <v>86</v>
      </c>
      <c r="F198" s="43" t="s">
        <v>87</v>
      </c>
      <c r="G198" s="26"/>
      <c r="H198" s="77" t="str">
        <f>IFERROR((H196-G196)/G196,"")</f>
        <v/>
      </c>
      <c r="I198" s="78" t="str">
        <f t="shared" ref="I198:P199" si="63">IFERROR((I196-H196)/H196,"")</f>
        <v/>
      </c>
      <c r="J198" s="77" t="str">
        <f t="shared" si="63"/>
        <v/>
      </c>
      <c r="K198" s="77" t="str">
        <f t="shared" si="63"/>
        <v/>
      </c>
      <c r="L198" s="77" t="str">
        <f t="shared" si="63"/>
        <v/>
      </c>
      <c r="M198" s="77" t="str">
        <f t="shared" si="63"/>
        <v/>
      </c>
      <c r="N198" s="77" t="str">
        <f t="shared" si="63"/>
        <v/>
      </c>
      <c r="O198" s="77" t="str">
        <f t="shared" si="63"/>
        <v/>
      </c>
      <c r="P198" s="77" t="str">
        <f t="shared" si="63"/>
        <v/>
      </c>
    </row>
    <row r="199" spans="2:16" ht="29.25" customHeight="1" x14ac:dyDescent="0.7">
      <c r="C199" s="9"/>
      <c r="D199" s="7">
        <f>COUNTA($D$184:D198)+1</f>
        <v>12</v>
      </c>
      <c r="E199" s="42" t="s">
        <v>88</v>
      </c>
      <c r="F199" s="44" t="s">
        <v>89</v>
      </c>
      <c r="G199" s="26"/>
      <c r="H199" s="77" t="str">
        <f>IFERROR((H197-G197)/G197,"")</f>
        <v/>
      </c>
      <c r="I199" s="78" t="str">
        <f t="shared" si="63"/>
        <v/>
      </c>
      <c r="J199" s="77" t="str">
        <f t="shared" si="63"/>
        <v/>
      </c>
      <c r="K199" s="77" t="str">
        <f t="shared" si="63"/>
        <v/>
      </c>
      <c r="L199" s="77" t="str">
        <f t="shared" si="63"/>
        <v/>
      </c>
      <c r="M199" s="77" t="str">
        <f t="shared" si="63"/>
        <v/>
      </c>
      <c r="N199" s="77" t="str">
        <f t="shared" si="63"/>
        <v/>
      </c>
      <c r="O199" s="77" t="str">
        <f t="shared" si="63"/>
        <v/>
      </c>
      <c r="P199" s="77" t="str">
        <f t="shared" si="63"/>
        <v/>
      </c>
    </row>
    <row r="200" spans="2:16" ht="29.25" customHeight="1" x14ac:dyDescent="0.7">
      <c r="C200" s="9"/>
      <c r="D200" s="7">
        <f>COUNTA($D$184:D199)+1</f>
        <v>13</v>
      </c>
      <c r="E200" s="42" t="s">
        <v>90</v>
      </c>
      <c r="F200" s="43"/>
      <c r="G200" s="105" t="str">
        <f>IFERROR(+G192/G195,"")</f>
        <v/>
      </c>
      <c r="H200" s="106" t="str">
        <f>IFERROR(+H192/H195,"")</f>
        <v/>
      </c>
      <c r="I200" s="106" t="str">
        <f t="shared" ref="I200:P200" si="64">IFERROR(+I192/I195,"")</f>
        <v/>
      </c>
      <c r="J200" s="106" t="str">
        <f t="shared" si="64"/>
        <v/>
      </c>
      <c r="K200" s="106" t="str">
        <f t="shared" si="64"/>
        <v/>
      </c>
      <c r="L200" s="106" t="str">
        <f t="shared" si="64"/>
        <v/>
      </c>
      <c r="M200" s="106" t="str">
        <f t="shared" si="64"/>
        <v/>
      </c>
      <c r="N200" s="106" t="str">
        <f t="shared" si="64"/>
        <v/>
      </c>
      <c r="O200" s="106" t="str">
        <f t="shared" si="64"/>
        <v/>
      </c>
      <c r="P200" s="106" t="str">
        <f t="shared" si="64"/>
        <v/>
      </c>
    </row>
    <row r="201" spans="2:16" ht="29.25" customHeight="1" x14ac:dyDescent="0.7">
      <c r="D201" s="7">
        <f>COUNTA($D$184:D200)+1</f>
        <v>14</v>
      </c>
      <c r="E201" s="42" t="s">
        <v>91</v>
      </c>
      <c r="F201" s="43" t="s">
        <v>87</v>
      </c>
      <c r="G201" s="26"/>
      <c r="H201" s="77" t="str">
        <f>IFERROR((H200-G200)/G200,"")</f>
        <v/>
      </c>
      <c r="I201" s="78" t="str">
        <f>IFERROR((I200-H200)/H200,"")</f>
        <v/>
      </c>
      <c r="J201" s="77" t="str">
        <f t="shared" ref="J201:P201" si="65">IFERROR((J200-I200)/I200,"")</f>
        <v/>
      </c>
      <c r="K201" s="77" t="str">
        <f t="shared" si="65"/>
        <v/>
      </c>
      <c r="L201" s="77" t="str">
        <f t="shared" si="65"/>
        <v/>
      </c>
      <c r="M201" s="77" t="str">
        <f t="shared" si="65"/>
        <v/>
      </c>
      <c r="N201" s="77" t="str">
        <f t="shared" si="65"/>
        <v/>
      </c>
      <c r="O201" s="77" t="str">
        <f t="shared" si="65"/>
        <v/>
      </c>
      <c r="P201" s="77" t="str">
        <f t="shared" si="65"/>
        <v/>
      </c>
    </row>
    <row r="202" spans="2:16" x14ac:dyDescent="0.7">
      <c r="E202" s="71"/>
    </row>
    <row r="203" spans="2:16" ht="19.899999999999999" x14ac:dyDescent="0.7">
      <c r="B203" s="38" t="s">
        <v>145</v>
      </c>
      <c r="C203" s="99"/>
      <c r="G203" s="23"/>
      <c r="H203" s="23"/>
    </row>
    <row r="204" spans="2:16" x14ac:dyDescent="0.7">
      <c r="C204" s="108" t="s">
        <v>146</v>
      </c>
      <c r="D204" s="108" t="s">
        <v>147</v>
      </c>
      <c r="E204" s="100"/>
      <c r="F204" s="70"/>
    </row>
    <row r="205" spans="2:16" x14ac:dyDescent="0.7">
      <c r="C205" s="9"/>
      <c r="D205" s="102" t="s">
        <v>148</v>
      </c>
      <c r="E205" s="101"/>
      <c r="F205" s="6"/>
    </row>
    <row r="206" spans="2:16" x14ac:dyDescent="0.7">
      <c r="C206" s="9"/>
      <c r="D206" s="102" t="s">
        <v>149</v>
      </c>
      <c r="E206" s="101"/>
      <c r="F206" s="6"/>
    </row>
    <row r="207" spans="2:16" x14ac:dyDescent="0.7">
      <c r="D207" s="103" t="s">
        <v>150</v>
      </c>
      <c r="F207" s="11"/>
    </row>
    <row r="208" spans="2:16" x14ac:dyDescent="0.7">
      <c r="D208" s="156" t="s">
        <v>151</v>
      </c>
      <c r="F208" s="11"/>
    </row>
    <row r="209" spans="2:14" x14ac:dyDescent="0.7">
      <c r="D209" s="156" t="s">
        <v>152</v>
      </c>
      <c r="F209" s="11"/>
    </row>
    <row r="210" spans="2:14" x14ac:dyDescent="0.7">
      <c r="D210" s="156" t="s">
        <v>153</v>
      </c>
      <c r="F210" s="11"/>
    </row>
    <row r="211" spans="2:14" x14ac:dyDescent="0.7">
      <c r="D211" s="156" t="s">
        <v>154</v>
      </c>
      <c r="F211" s="11"/>
    </row>
    <row r="212" spans="2:14" x14ac:dyDescent="0.7">
      <c r="D212" s="156" t="s">
        <v>155</v>
      </c>
      <c r="F212" s="11"/>
    </row>
    <row r="213" spans="2:14" x14ac:dyDescent="0.7">
      <c r="E213" s="6"/>
      <c r="F213" s="6"/>
    </row>
    <row r="214" spans="2:14" ht="19.899999999999999" x14ac:dyDescent="0.7">
      <c r="B214" s="38" t="s">
        <v>156</v>
      </c>
      <c r="E214" s="6"/>
      <c r="F214" s="6"/>
    </row>
    <row r="215" spans="2:14" x14ac:dyDescent="0.7">
      <c r="B215" s="8"/>
      <c r="C215" s="102" t="s">
        <v>157</v>
      </c>
    </row>
    <row r="216" spans="2:14" x14ac:dyDescent="0.7">
      <c r="C216" s="62"/>
      <c r="D216" s="7">
        <v>1</v>
      </c>
      <c r="E216" s="66" t="s">
        <v>158</v>
      </c>
      <c r="F216" s="61" t="s">
        <v>159</v>
      </c>
      <c r="G216" s="72" t="s">
        <v>235</v>
      </c>
    </row>
    <row r="217" spans="2:14" x14ac:dyDescent="0.7">
      <c r="D217" s="67">
        <v>2</v>
      </c>
      <c r="E217" s="66" t="s">
        <v>160</v>
      </c>
      <c r="F217" s="61" t="s">
        <v>161</v>
      </c>
      <c r="G217" s="72" t="str">
        <f>IF(OR($E$9="",$E$10="",$E$9&gt;$E$10,$E$10&gt;DATEVALUE("2026/12/31")),"非該当","該当")</f>
        <v>非該当</v>
      </c>
    </row>
    <row r="218" spans="2:14" x14ac:dyDescent="0.7">
      <c r="D218" s="7">
        <v>3</v>
      </c>
      <c r="E218" s="66" t="s">
        <v>162</v>
      </c>
      <c r="F218" s="61" t="s">
        <v>163</v>
      </c>
      <c r="G218" s="72" t="s">
        <v>235</v>
      </c>
      <c r="N218" s="6"/>
    </row>
    <row r="219" spans="2:14" x14ac:dyDescent="0.7">
      <c r="D219" s="7">
        <v>4</v>
      </c>
      <c r="E219" s="66" t="s">
        <v>164</v>
      </c>
      <c r="F219" s="61" t="s">
        <v>165</v>
      </c>
      <c r="G219" s="72" t="str">
        <f>IF(③経費明細書!$G$67&gt;=1000000,"該当","非該当")</f>
        <v>非該当</v>
      </c>
      <c r="N219" s="6"/>
    </row>
    <row r="220" spans="2:14" x14ac:dyDescent="0.7">
      <c r="D220" s="7">
        <v>5</v>
      </c>
      <c r="E220" s="66" t="s">
        <v>166</v>
      </c>
      <c r="F220" s="61" t="s">
        <v>165</v>
      </c>
      <c r="G220" s="72" t="s">
        <v>235</v>
      </c>
      <c r="N220" s="6"/>
    </row>
    <row r="221" spans="2:14" x14ac:dyDescent="0.7">
      <c r="H221" s="88" t="s">
        <v>167</v>
      </c>
      <c r="I221" s="88">
        <v>2</v>
      </c>
      <c r="J221" s="88">
        <v>3</v>
      </c>
      <c r="K221" s="88">
        <v>4</v>
      </c>
      <c r="L221" s="88">
        <v>5</v>
      </c>
      <c r="M221" s="88">
        <v>6</v>
      </c>
      <c r="N221" s="6"/>
    </row>
    <row r="222" spans="2:14" x14ac:dyDescent="0.7">
      <c r="D222" s="7">
        <v>6</v>
      </c>
      <c r="E222" s="68" t="s">
        <v>168</v>
      </c>
      <c r="F222" s="69" t="s">
        <v>163</v>
      </c>
      <c r="G222" s="73" t="str">
        <f>IF(COUNTIF(H222:M222,"非該当")&gt;0,"非該当","該当")</f>
        <v>非該当</v>
      </c>
      <c r="H222" s="72" t="str">
        <f>IF(OR($G91="",$G91=【参考】業種!$E$2,$G91=【参考】業種!$F$2),"非該当","該当")</f>
        <v>非該当</v>
      </c>
      <c r="I222" s="72" t="str">
        <f>IF($G109="","－",IF(OR($G110="",$G110=【参考】業種!$E$2,$G110=【参考】業種!$F$2),"非該当","該当"))</f>
        <v>－</v>
      </c>
      <c r="J222" s="72" t="str">
        <f>IF($G128="","－",IF(OR($G129="",$G129=【参考】業種!$E$2,$G129=【参考】業種!$F$2),"非該当","該当"))</f>
        <v>－</v>
      </c>
      <c r="K222" s="72" t="str">
        <f>IF($G147="","－",IF(OR($G148="",$G148=【参考】業種!$E$2,$G148=【参考】業種!$F$2),"非該当","該当"))</f>
        <v>－</v>
      </c>
      <c r="L222" s="72" t="str">
        <f>IF($G166="","－",IF(OR($G167="",$G167=【参考】業種!$E$2,$G167=【参考】業種!$F$2),"非該当","該当"))</f>
        <v>－</v>
      </c>
      <c r="M222" s="72" t="str">
        <f>IF($G185="","－",IF(OR($G186="",$G186=【参考】業種!$E$2,$G186=【参考】業種!$F$2),"非該当","該当"))</f>
        <v>－</v>
      </c>
      <c r="N222" s="6"/>
    </row>
    <row r="223" spans="2:14" ht="35.25" x14ac:dyDescent="0.7">
      <c r="D223" s="7">
        <v>7</v>
      </c>
      <c r="E223" s="66" t="s">
        <v>169</v>
      </c>
      <c r="F223" s="61" t="s">
        <v>165</v>
      </c>
      <c r="G223" s="73" t="str">
        <f>IF(COUNTIF(H223:M223,"非該当")&gt;0,"非該当","該当")</f>
        <v>非該当</v>
      </c>
      <c r="H223" s="72" t="str">
        <f>IF(OR($Q$91="",$P$91="",$Q$91&lt;$P$91),"非該当","該当")</f>
        <v>非該当</v>
      </c>
      <c r="I223" s="72" t="str">
        <f>IF($G109="","－",IF(OR($Q$110="",$P$110="",$Q$110&lt;$P$110),"非該当","該当"))</f>
        <v>－</v>
      </c>
      <c r="J223" s="72" t="str">
        <f>IF($G128="","－",IF(OR($Q$129="",$P$129="",$Q$129&lt;$P$129),"非該当","該当"))</f>
        <v>－</v>
      </c>
      <c r="K223" s="72" t="str">
        <f>IF($G147="","－",IF(OR($Q$148="",$P$148="",$Q$148&lt;$P$148),"非該当","該当"))</f>
        <v>－</v>
      </c>
      <c r="L223" s="72" t="str">
        <f>IF($G166="","－",IF(OR($Q$167="",$P$167="",$Q$167&lt;$P$167),"非該当","該当"))</f>
        <v>－</v>
      </c>
      <c r="M223" s="72" t="str">
        <f>IF($G185="","－",IF(OR($Q$186="",$P$186="",$Q$186&lt;$P$186),"非該当","該当"))</f>
        <v>－</v>
      </c>
      <c r="N223" s="6"/>
    </row>
    <row r="224" spans="2:14" ht="35.25" x14ac:dyDescent="0.7">
      <c r="D224" s="7">
        <v>8</v>
      </c>
      <c r="E224" s="66" t="s">
        <v>170</v>
      </c>
      <c r="F224" s="61" t="s">
        <v>165</v>
      </c>
      <c r="G224" s="73" t="str">
        <f>IF(COUNTIF(H224:M224,"非該当")&gt;0,"非該当","該当")</f>
        <v>非該当</v>
      </c>
      <c r="H224" s="72" t="str">
        <f>IF(OR($N$92="",$P$91="",$N$92&lt;$P$91),"非該当","該当")</f>
        <v>非該当</v>
      </c>
      <c r="I224" s="72" t="str">
        <f>IF($G109="","－",IF(OR($N$111="",$P$110="",$N$111&lt;$P$110),"非該当","該当"))</f>
        <v>－</v>
      </c>
      <c r="J224" s="72" t="str">
        <f>IF($G128="","－",IF(OR($N$130="",$P$129="",$N$130&lt;$P$129),"非該当","該当"))</f>
        <v>－</v>
      </c>
      <c r="K224" s="72" t="str">
        <f>IF($G147="","－",IF(OR($N$149="",$P$148="",$N$149&lt;$P$148),"非該当","該当"))</f>
        <v>－</v>
      </c>
      <c r="L224" s="72" t="str">
        <f>IF($G166="","－",IF(OR($N$168="",$P$167="",$N$168&lt;$P$167),"非該当","該当"))</f>
        <v>－</v>
      </c>
      <c r="M224" s="72" t="str">
        <f>IF($G185="","－",IF(OR($N$187="",$P$186="",$N$187&lt;$P$186),"非該当","該当"))</f>
        <v>－</v>
      </c>
      <c r="N224" s="6"/>
    </row>
    <row r="225" spans="4:14" ht="35.25" x14ac:dyDescent="0.7">
      <c r="D225" s="7">
        <v>9</v>
      </c>
      <c r="E225" s="66" t="s">
        <v>171</v>
      </c>
      <c r="F225" s="61" t="s">
        <v>172</v>
      </c>
      <c r="G225" s="72" t="s">
        <v>235</v>
      </c>
      <c r="J225" s="76"/>
      <c r="N225" s="6"/>
    </row>
  </sheetData>
  <sheetProtection algorithmName="SHA-512" hashValue="EeGoQ7zvY/SpLeE1AGvWK9QYuVd+c593O7KOJ1l6UgMYYyv5dgw2TXJ5e9PUt98HaWhhhMrWloNp9jfbG9aFEw==" saltValue="Aq5GiFaxJzrh4CQvzT6kEg==" spinCount="100000" sheet="1" objects="1" scenarios="1"/>
  <dataConsolidate/>
  <mergeCells count="6">
    <mergeCell ref="P186:P187"/>
    <mergeCell ref="P91:P92"/>
    <mergeCell ref="P110:P111"/>
    <mergeCell ref="P129:P130"/>
    <mergeCell ref="P148:P149"/>
    <mergeCell ref="P167:P168"/>
  </mergeCells>
  <phoneticPr fontId="1"/>
  <conditionalFormatting sqref="G225 G216:G220 G222:M224">
    <cfRule type="expression" dxfId="29" priority="10">
      <formula>G216="非該当"</formula>
    </cfRule>
  </conditionalFormatting>
  <conditionalFormatting sqref="D109:P125">
    <cfRule type="expression" dxfId="28" priority="6">
      <formula>$G$86=""</formula>
    </cfRule>
  </conditionalFormatting>
  <conditionalFormatting sqref="D128:P144">
    <cfRule type="expression" dxfId="27" priority="5">
      <formula>$H$86=""</formula>
    </cfRule>
  </conditionalFormatting>
  <conditionalFormatting sqref="D147:P163">
    <cfRule type="expression" dxfId="26" priority="4">
      <formula>$I$86=""</formula>
    </cfRule>
  </conditionalFormatting>
  <conditionalFormatting sqref="D166:P182">
    <cfRule type="expression" dxfId="25" priority="3">
      <formula>$J$86=""</formula>
    </cfRule>
  </conditionalFormatting>
  <conditionalFormatting sqref="D185:P201">
    <cfRule type="expression" dxfId="24" priority="2">
      <formula>$K$86=""</formula>
    </cfRule>
  </conditionalFormatting>
  <conditionalFormatting sqref="C5:F5">
    <cfRule type="expression" dxfId="23" priority="1">
      <formula>$C$5&lt;&gt;""</formula>
    </cfRule>
  </conditionalFormatting>
  <conditionalFormatting sqref="D36:P36 D39:P39 D41:P41 D45:P45 D75:P75 D77:P77 D81:P81 D99:P99 D102:P102 D104:P104 D118:P118 D121:P121 D123:P123 D137:P137 D140:P140 D142:P142 D156:P156 D159:P159 D161:P161 D175:P175 D178:P178 D180:P180 D194:P194 D197:P197 D199:P199 D72:P72">
    <cfRule type="expression" dxfId="22" priority="8">
      <formula>$G$34&lt;&gt;"就業時間換算"</formula>
    </cfRule>
  </conditionalFormatting>
  <conditionalFormatting sqref="D35:P35 D38:P38 D40:P40 D44:P44 D71:P71 D74:P74 D76:P76 D80:P80 D98:P98 D101:P101 D103:P103 D117:P117 D120:P120 D122:P122 D136:P136 D139:P139 D141:P141 D155:P155 D158:P158 D160:P160 D174:P174 D177:P177 D179:P179 D193:P193 D196:P196 D198:P198">
    <cfRule type="expression" dxfId="21" priority="7">
      <formula>$G$34&lt;&gt;"人数換算"</formula>
    </cfRule>
  </conditionalFormatting>
  <conditionalFormatting sqref="G27:P33 G35:P45 G64:P81 G96:P106 G115:P125 G134:P144 G153:P163 G172:P182 G191:P201">
    <cfRule type="expression" dxfId="20" priority="9">
      <formula>G$13="－"</formula>
    </cfRule>
  </conditionalFormatting>
  <dataValidations count="14">
    <dataValidation type="list" allowBlank="1" showInputMessage="1" showErrorMessage="1" sqref="E12" xr:uid="{C597CA73-2BF0-4C28-9CB7-5E908899BE4A}">
      <formula1>$G$12:$P$12</formula1>
    </dataValidation>
    <dataValidation type="list" imeMode="halfAlpha" allowBlank="1" showInputMessage="1" showErrorMessage="1" sqref="G34" xr:uid="{FE230E40-7904-4CDC-9AF7-255F355F6588}">
      <formula1>"人数換算,就業時間換算"</formula1>
    </dataValidation>
    <dataValidation type="list" allowBlank="1" showInputMessage="1" showErrorMessage="1" sqref="G92" xr:uid="{87C79D15-747B-4CFB-91B5-29E21CC3FF94}">
      <formula1>INDIRECT($G$91)</formula1>
    </dataValidation>
    <dataValidation type="list" allowBlank="1" showInputMessage="1" showErrorMessage="1" sqref="G111" xr:uid="{5D3D68A9-A0D9-427C-AD7A-36B78B2FDE8E}">
      <formula1>INDIRECT($G$110)</formula1>
    </dataValidation>
    <dataValidation type="list" allowBlank="1" showInputMessage="1" showErrorMessage="1" sqref="G130" xr:uid="{852879B8-A49E-4385-82FD-A887A4C4A40D}">
      <formula1>INDIRECT($G$129)</formula1>
    </dataValidation>
    <dataValidation type="list" allowBlank="1" showInputMessage="1" showErrorMessage="1" sqref="G149" xr:uid="{694A6BB3-6C28-4B91-A687-D103C852A881}">
      <formula1>INDIRECT($G$148)</formula1>
    </dataValidation>
    <dataValidation type="list" allowBlank="1" showInputMessage="1" showErrorMessage="1" sqref="G168" xr:uid="{3EB41D79-CB61-406D-9B2F-14F61FE2E1B6}">
      <formula1>INDIRECT($G$167)</formula1>
    </dataValidation>
    <dataValidation type="list" allowBlank="1" showInputMessage="1" showErrorMessage="1" sqref="G187" xr:uid="{7C7B03E4-3E09-4444-B203-0CD507EEA44B}">
      <formula1>INDIRECT($G$186)</formula1>
    </dataValidation>
    <dataValidation type="list" allowBlank="1" showInputMessage="1" showErrorMessage="1" sqref="G57" xr:uid="{375E5C8C-5BE8-49BF-BD66-72DB5C3AE834}">
      <formula1>INDIRECT($G$56)</formula1>
    </dataValidation>
    <dataValidation operator="lessThanOrEqual" allowBlank="1" showInputMessage="1" showErrorMessage="1" sqref="E9" xr:uid="{8DCF2C8E-3BB1-4D39-ACCC-7A1F3117A22C}"/>
    <dataValidation type="date" allowBlank="1" showInputMessage="1" showErrorMessage="1" error="補助事業期間内（2026年12月31日まで）の日付を入力してください" sqref="E10" xr:uid="{3749C12A-CB0D-415A-9011-C727BB4ADA35}">
      <formula1>45412</formula1>
      <formula2>46387</formula2>
    </dataValidation>
    <dataValidation imeMode="halfAlpha" allowBlank="1" showInputMessage="1" showErrorMessage="1" sqref="G16:I24 G42:P42 G191:P195 G64:P69 G105:P105 G78:P78 G48:I51 G172:P176 G96:P100 G143:P143 G115:P119 G162:P162 G134:P138 G181:P181 G153:P157 G200:P200 G124:P124 G35:P37 G71:P73 G82 G27:P32" xr:uid="{9A24027C-E76B-4F6C-A5C0-1A1C5BA9F797}"/>
    <dataValidation type="list" allowBlank="1" showInputMessage="1" showErrorMessage="1" sqref="G54:G55" xr:uid="{147819A9-121D-420E-B16D-0CF46680D951}">
      <formula1>"該当,非該当"</formula1>
    </dataValidation>
    <dataValidation operator="greaterThanOrEqual" allowBlank="1" showInputMessage="1" showErrorMessage="1" error="2024年3月1日以降の日付を入力ください" sqref="E7" xr:uid="{32DEF738-BCC8-46F1-85E3-0EC1D96832AB}"/>
  </dataValidations>
  <hyperlinks>
    <hyperlink ref="H54" r:id="rId1" xr:uid="{D5A1D736-3DE4-4ADE-871A-5BC88776EB3F}"/>
    <hyperlink ref="H55" r:id="rId2" xr:uid="{73C40D87-CBE1-4E9C-A6C4-32A21D96B394}"/>
    <hyperlink ref="E58" r:id="rId3" xr:uid="{5ACC54FC-EE3E-4C45-AB44-E0050B0B5A45}"/>
    <hyperlink ref="E93" r:id="rId4" xr:uid="{A50F32A8-7D2E-41E5-A5BD-01E4ED9A6791}"/>
    <hyperlink ref="E112" r:id="rId5" xr:uid="{1F6A1208-952D-4BAC-B470-B672002F3E08}"/>
    <hyperlink ref="E131" r:id="rId6" xr:uid="{21F8556B-07DE-40ED-A8D1-CD919C1886D9}"/>
    <hyperlink ref="E150" r:id="rId7" xr:uid="{6E028C0A-061F-4CA0-94A0-8B34D0B954D0}"/>
    <hyperlink ref="E169" r:id="rId8" xr:uid="{29A8D7F8-C1BD-4C90-864D-3E1D7E25EC77}"/>
    <hyperlink ref="E188" r:id="rId9" xr:uid="{8E7076FC-789F-4100-B72C-DECDC2BCBB6E}"/>
    <hyperlink ref="Q50" r:id="rId10" xr:uid="{7DC866D7-631C-4DDD-B7F3-AA2ACF2B12C8}"/>
    <hyperlink ref="R50" r:id="rId11" display="https://www.e-stat.go.jp/surveyitems/items/386010198" xr:uid="{45CE133B-EF29-43D8-BE1A-43DD3F660FE7}"/>
    <hyperlink ref="Q48" r:id="rId12" xr:uid="{EC25ECF9-60E6-4F8A-9E3A-6A88F402C82E}"/>
    <hyperlink ref="R48" r:id="rId13" display="https://www.e-stat.go.jp/surveyitems/items/248020026" xr:uid="{C3576264-09EE-40FB-8B6A-B664DFD3BBAF}"/>
    <hyperlink ref="Q51" r:id="rId14" xr:uid="{318D458E-5541-44DA-8C25-BC172560B6AE}"/>
  </hyperlinks>
  <pageMargins left="0.23622047244094491" right="0.23622047244094491" top="0.74803149606299213" bottom="0.74803149606299213" header="0.31496062992125984" footer="0.31496062992125984"/>
  <pageSetup paperSize="9" scale="36" fitToHeight="0" orientation="portrait" r:id="rId15"/>
  <drawing r:id="rId16"/>
  <extLst>
    <ext xmlns:x14="http://schemas.microsoft.com/office/spreadsheetml/2009/9/main" uri="{CCE6A557-97BC-4b89-ADB6-D9C93CAAB3DF}">
      <x14:dataValidations xmlns:xm="http://schemas.microsoft.com/office/excel/2006/main" count="3">
        <x14:dataValidation type="list" allowBlank="1" showInputMessage="1" showErrorMessage="1" xr:uid="{B5D0256F-F59E-41BC-9CCE-A150EB57EFA9}">
          <x14:formula1>
            <xm:f>【参考】業種!$E$2:$X$2</xm:f>
          </x14:formula1>
          <xm:sqref>G56</xm:sqref>
        </x14:dataValidation>
        <x14:dataValidation type="list" allowBlank="1" showInputMessage="1" showErrorMessage="1" xr:uid="{CB257E0D-67AE-45A5-A375-215417B5FF20}">
          <x14:formula1>
            <xm:f>【参考】最低賃金の5年間の年平均の年平均上昇率!$B$4:$B$50</xm:f>
          </x14:formula1>
          <xm:sqref>H86:K86 G85:G86</xm:sqref>
        </x14:dataValidation>
        <x14:dataValidation type="list" allowBlank="1" showInputMessage="1" showErrorMessage="1" xr:uid="{AD6B5139-4522-49C4-826F-92818F9517B5}">
          <x14:formula1>
            <xm:f>【参考】業種!$G$2:$X$2</xm:f>
          </x14:formula1>
          <xm:sqref>G91 G110 G129 G148 G167 G186</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D296CC-9610-45E3-8650-3698B840358F}">
  <sheetPr>
    <tabColor theme="7" tint="0.79998168889431442"/>
    <pageSetUpPr fitToPage="1"/>
  </sheetPr>
  <dimension ref="A1:R225"/>
  <sheetViews>
    <sheetView showGridLines="0" zoomScale="85" zoomScaleNormal="85" workbookViewId="0">
      <pane xSplit="6" ySplit="13" topLeftCell="G14" activePane="bottomRight" state="frozen"/>
      <selection pane="topRight"/>
      <selection pane="bottomLeft"/>
      <selection pane="bottomRight" activeCell="E9" sqref="E9"/>
    </sheetView>
  </sheetViews>
  <sheetFormatPr defaultColWidth="9" defaultRowHeight="17.649999999999999" x14ac:dyDescent="0.7"/>
  <cols>
    <col min="1" max="3" width="3.75" style="1" customWidth="1"/>
    <col min="4" max="4" width="5.5" style="3" bestFit="1" customWidth="1"/>
    <col min="5" max="5" width="74" style="1" customWidth="1"/>
    <col min="6" max="6" width="31.375" style="1" bestFit="1" customWidth="1"/>
    <col min="7" max="16" width="12.5" style="1" customWidth="1"/>
    <col min="17" max="17" width="9" style="1"/>
    <col min="18" max="21" width="12.5" style="1" customWidth="1"/>
    <col min="22" max="16384" width="9" style="1"/>
  </cols>
  <sheetData>
    <row r="1" spans="1:16" ht="14.45" customHeight="1" x14ac:dyDescent="0.7">
      <c r="A1" s="149" t="s">
        <v>15</v>
      </c>
    </row>
    <row r="2" spans="1:16" ht="7.5" customHeight="1" x14ac:dyDescent="0.7">
      <c r="A2" s="71"/>
    </row>
    <row r="3" spans="1:16" ht="22.9" x14ac:dyDescent="0.7">
      <c r="B3" s="109" t="s">
        <v>47</v>
      </c>
    </row>
    <row r="4" spans="1:16" ht="16.149999999999999" customHeight="1" thickBot="1" x14ac:dyDescent="0.75">
      <c r="B4" s="8"/>
      <c r="C4" s="8"/>
    </row>
    <row r="5" spans="1:16" ht="18" thickBot="1" x14ac:dyDescent="0.75">
      <c r="B5" s="8"/>
      <c r="C5" s="189" t="str">
        <f>IF(COUNTIF(G216:G225,"非該当")&gt;0,"要件を満たしていない入力項目が残存しています。最下行の&lt;要件の充足チェック&gt;欄で詳細を確認してください。","")</f>
        <v>要件を満たしていない入力項目が残存しています。最下行の&lt;要件の充足チェック&gt;欄で詳細を確認してください。</v>
      </c>
      <c r="D5" s="191"/>
      <c r="E5" s="191"/>
      <c r="F5" s="192"/>
    </row>
    <row r="6" spans="1:16" ht="16.149999999999999" customHeight="1" x14ac:dyDescent="0.7">
      <c r="B6" s="8"/>
      <c r="J6" s="102"/>
    </row>
    <row r="7" spans="1:16" ht="16.149999999999999" customHeight="1" x14ac:dyDescent="0.7">
      <c r="D7" s="53" t="s">
        <v>48</v>
      </c>
      <c r="E7" s="206" t="str">
        <f>IF(①申請者情報!$D$6="","",①申請者情報!$D$6)</f>
        <v/>
      </c>
      <c r="J7" s="102"/>
    </row>
    <row r="8" spans="1:16" ht="16.149999999999999" customHeight="1" x14ac:dyDescent="0.7">
      <c r="D8" s="53" t="s">
        <v>49</v>
      </c>
      <c r="E8" s="180" t="str">
        <f>_xlfn.CONCAT(①申請者情報!$D$45)</f>
        <v/>
      </c>
      <c r="J8" s="102"/>
    </row>
    <row r="9" spans="1:16" ht="16.149999999999999" customHeight="1" x14ac:dyDescent="0.7">
      <c r="B9" s="8"/>
      <c r="D9" s="53" t="s">
        <v>50</v>
      </c>
      <c r="E9" s="193"/>
    </row>
    <row r="10" spans="1:16" ht="16.149999999999999" customHeight="1" x14ac:dyDescent="0.7">
      <c r="D10" s="53" t="s">
        <v>51</v>
      </c>
      <c r="E10" s="193"/>
      <c r="F10" s="84"/>
      <c r="G10" s="1" t="s">
        <v>52</v>
      </c>
    </row>
    <row r="11" spans="1:16" x14ac:dyDescent="0.7">
      <c r="C11" s="8"/>
      <c r="D11" s="53" t="s">
        <v>53</v>
      </c>
      <c r="G11" s="97" t="s">
        <v>54</v>
      </c>
      <c r="H11" s="97" t="s">
        <v>55</v>
      </c>
      <c r="I11" s="97" t="s">
        <v>56</v>
      </c>
      <c r="J11" s="187" t="s">
        <v>57</v>
      </c>
      <c r="K11" s="187"/>
      <c r="L11" s="187"/>
      <c r="M11" s="187"/>
      <c r="N11" s="187"/>
      <c r="O11" s="187"/>
      <c r="P11" s="187"/>
    </row>
    <row r="12" spans="1:16" x14ac:dyDescent="0.7">
      <c r="B12" s="8"/>
      <c r="D12" s="53" t="s">
        <v>58</v>
      </c>
      <c r="E12" s="194"/>
      <c r="G12" s="188" t="str">
        <f>IF($E$9="","",EDATE(H12,-12))</f>
        <v/>
      </c>
      <c r="H12" s="188" t="str">
        <f>IF($E$9="","",EDATE(I12,-12))</f>
        <v/>
      </c>
      <c r="I12" s="188" t="str">
        <f>IF($E$9="","",$E$9)</f>
        <v/>
      </c>
      <c r="J12" s="188" t="str">
        <f t="shared" ref="J12:P12" si="0">IF($E$9="","",EDATE(I12,12))</f>
        <v/>
      </c>
      <c r="K12" s="188" t="str">
        <f t="shared" si="0"/>
        <v/>
      </c>
      <c r="L12" s="188" t="str">
        <f t="shared" si="0"/>
        <v/>
      </c>
      <c r="M12" s="188" t="str">
        <f t="shared" si="0"/>
        <v/>
      </c>
      <c r="N12" s="188" t="str">
        <f t="shared" si="0"/>
        <v/>
      </c>
      <c r="O12" s="188" t="str">
        <f t="shared" si="0"/>
        <v/>
      </c>
      <c r="P12" s="188" t="str">
        <f t="shared" si="0"/>
        <v/>
      </c>
    </row>
    <row r="13" spans="1:16" x14ac:dyDescent="0.7">
      <c r="D13" s="1"/>
      <c r="E13" s="169" t="str">
        <f>IF(E12="","",IF(①申請者情報!$D$26="該当する",EDATE($E$12,12),$E$12))</f>
        <v/>
      </c>
      <c r="G13" s="159" t="str">
        <f>IFERROR(IF(AND(G12&lt;&gt;"",$E$13=G12),"基準年",IF($E$13&lt;G12,IF(YEAR(G12)-YEAR($E$13)&lt;4,"事業化報告"&amp;YEAR(G12)-YEAR($E$13)&amp;"年目","－"),"")),"")</f>
        <v/>
      </c>
      <c r="H13" s="159" t="str">
        <f t="shared" ref="H13:P13" si="1">IFERROR(IF(AND(H12&lt;&gt;"",$E$13=H12),"基準年",IF($E$13&lt;H12,IF(YEAR(H12)-YEAR($E$13)&lt;4,"事業化報告"&amp;YEAR(H12)-YEAR($E$13)&amp;"年目","－"),"")),"")</f>
        <v/>
      </c>
      <c r="I13" s="159" t="str">
        <f t="shared" si="1"/>
        <v/>
      </c>
      <c r="J13" s="159" t="str">
        <f t="shared" si="1"/>
        <v/>
      </c>
      <c r="K13" s="159" t="str">
        <f t="shared" si="1"/>
        <v/>
      </c>
      <c r="L13" s="159" t="str">
        <f t="shared" si="1"/>
        <v/>
      </c>
      <c r="M13" s="159" t="str">
        <f t="shared" si="1"/>
        <v/>
      </c>
      <c r="N13" s="159" t="str">
        <f t="shared" si="1"/>
        <v/>
      </c>
      <c r="O13" s="159" t="str">
        <f t="shared" si="1"/>
        <v/>
      </c>
      <c r="P13" s="159" t="str">
        <f t="shared" si="1"/>
        <v/>
      </c>
    </row>
    <row r="14" spans="1:16" ht="19.899999999999999" x14ac:dyDescent="0.7">
      <c r="B14" s="38" t="s">
        <v>59</v>
      </c>
      <c r="D14" s="1"/>
      <c r="F14" s="48"/>
    </row>
    <row r="15" spans="1:16" x14ac:dyDescent="0.7">
      <c r="B15" s="82">
        <f>MAX($B$14:B14)+1</f>
        <v>1</v>
      </c>
      <c r="C15" s="75" t="s">
        <v>60</v>
      </c>
      <c r="D15" s="46"/>
      <c r="E15" s="47"/>
      <c r="F15" s="47"/>
      <c r="G15" s="23"/>
      <c r="H15" s="23"/>
      <c r="I15" s="23"/>
      <c r="J15" s="23"/>
      <c r="K15" s="23"/>
      <c r="L15" s="23"/>
      <c r="M15" s="23"/>
      <c r="N15" s="23"/>
      <c r="O15" s="23"/>
      <c r="P15" s="23"/>
    </row>
    <row r="16" spans="1:16" ht="29.25" customHeight="1" x14ac:dyDescent="0.7">
      <c r="C16" s="163"/>
      <c r="D16" s="5" t="str">
        <f>MAX($B$15:B16)&amp;"-"&amp;COUNTA($D$15:D15)+1</f>
        <v>1-1</v>
      </c>
      <c r="E16" s="40" t="s">
        <v>61</v>
      </c>
      <c r="F16" s="41"/>
      <c r="G16" s="195"/>
      <c r="H16" s="195"/>
      <c r="I16" s="195"/>
      <c r="J16" s="37"/>
      <c r="K16" s="37"/>
      <c r="L16" s="37"/>
      <c r="M16" s="37"/>
      <c r="N16" s="37"/>
      <c r="O16" s="37"/>
      <c r="P16" s="37"/>
    </row>
    <row r="17" spans="2:16" ht="29.25" customHeight="1" x14ac:dyDescent="0.7">
      <c r="C17" s="9"/>
      <c r="D17" s="5" t="str">
        <f>MAX($B$15:B17)&amp;"-"&amp;COUNTA($D$15:D16)+1</f>
        <v>1-2</v>
      </c>
      <c r="E17" s="160" t="s">
        <v>62</v>
      </c>
      <c r="F17" s="39"/>
      <c r="G17" s="195"/>
      <c r="H17" s="195"/>
      <c r="I17" s="195"/>
      <c r="J17" s="37"/>
      <c r="K17" s="37"/>
      <c r="L17" s="37"/>
      <c r="M17" s="37"/>
      <c r="N17" s="37"/>
      <c r="O17" s="37"/>
      <c r="P17" s="37"/>
    </row>
    <row r="18" spans="2:16" ht="29.25" customHeight="1" x14ac:dyDescent="0.7">
      <c r="C18" s="9"/>
      <c r="D18" s="5" t="str">
        <f>MAX($B$15:B18)&amp;"-"&amp;COUNTA($D$15:D17)+1</f>
        <v>1-3</v>
      </c>
      <c r="E18" s="160" t="s">
        <v>63</v>
      </c>
      <c r="F18" s="39"/>
      <c r="G18" s="195"/>
      <c r="H18" s="195"/>
      <c r="I18" s="195"/>
      <c r="J18" s="37"/>
      <c r="K18" s="37"/>
      <c r="L18" s="37"/>
      <c r="M18" s="37"/>
      <c r="N18" s="37"/>
      <c r="O18" s="37"/>
      <c r="P18" s="37"/>
    </row>
    <row r="19" spans="2:16" ht="29.25" customHeight="1" x14ac:dyDescent="0.7">
      <c r="C19" s="9"/>
      <c r="D19" s="5" t="str">
        <f>MAX($B$15:B19)&amp;"-"&amp;COUNTA($D$15:D18)+1</f>
        <v>1-4</v>
      </c>
      <c r="E19" s="161" t="s">
        <v>64</v>
      </c>
      <c r="F19" s="39"/>
      <c r="G19" s="195"/>
      <c r="H19" s="195"/>
      <c r="I19" s="195"/>
      <c r="J19" s="37"/>
      <c r="K19" s="37"/>
      <c r="L19" s="37"/>
      <c r="M19" s="37"/>
      <c r="N19" s="37"/>
      <c r="O19" s="37"/>
      <c r="P19" s="37"/>
    </row>
    <row r="20" spans="2:16" ht="29.25" customHeight="1" x14ac:dyDescent="0.7">
      <c r="C20" s="9"/>
      <c r="D20" s="5" t="str">
        <f>MAX($B$15:B20)&amp;"-"&amp;COUNTA($D$15:D19)+1</f>
        <v>1-5</v>
      </c>
      <c r="E20" s="161" t="s">
        <v>65</v>
      </c>
      <c r="F20" s="39"/>
      <c r="G20" s="195"/>
      <c r="H20" s="195"/>
      <c r="I20" s="195"/>
      <c r="J20" s="37"/>
      <c r="K20" s="37"/>
      <c r="L20" s="37"/>
      <c r="M20" s="37"/>
      <c r="N20" s="37"/>
      <c r="O20" s="37"/>
      <c r="P20" s="37"/>
    </row>
    <row r="21" spans="2:16" ht="29.25" customHeight="1" x14ac:dyDescent="0.7">
      <c r="C21" s="9"/>
      <c r="D21" s="5" t="str">
        <f>MAX($B$15:B21)&amp;"-"&amp;COUNTA($D$15:D20)+1</f>
        <v>1-6</v>
      </c>
      <c r="E21" s="40" t="s">
        <v>66</v>
      </c>
      <c r="F21" s="41"/>
      <c r="G21" s="195"/>
      <c r="H21" s="195"/>
      <c r="I21" s="195"/>
      <c r="J21" s="37"/>
      <c r="K21" s="37"/>
      <c r="L21" s="37"/>
      <c r="M21" s="37"/>
      <c r="N21" s="37"/>
      <c r="O21" s="37"/>
      <c r="P21" s="37"/>
    </row>
    <row r="22" spans="2:16" ht="29.25" customHeight="1" x14ac:dyDescent="0.7">
      <c r="C22" s="9"/>
      <c r="D22" s="5" t="str">
        <f>MAX($B$15:B22)&amp;"-"&amp;COUNTA($D$15:D21)+1</f>
        <v>1-7</v>
      </c>
      <c r="E22" s="160" t="s">
        <v>67</v>
      </c>
      <c r="F22" s="39"/>
      <c r="G22" s="195"/>
      <c r="H22" s="195"/>
      <c r="I22" s="195"/>
      <c r="J22" s="37"/>
      <c r="K22" s="37"/>
      <c r="L22" s="37"/>
      <c r="M22" s="37"/>
      <c r="N22" s="37"/>
      <c r="O22" s="37"/>
      <c r="P22" s="37"/>
    </row>
    <row r="23" spans="2:16" ht="29.25" customHeight="1" x14ac:dyDescent="0.7">
      <c r="C23" s="9"/>
      <c r="D23" s="5" t="str">
        <f>MAX($B$15:B23)&amp;"-"&amp;COUNTA($D$15:D22)+1</f>
        <v>1-8</v>
      </c>
      <c r="E23" s="160" t="s">
        <v>68</v>
      </c>
      <c r="F23" s="39"/>
      <c r="G23" s="195"/>
      <c r="H23" s="195"/>
      <c r="I23" s="195"/>
      <c r="J23" s="37"/>
      <c r="K23" s="37"/>
      <c r="L23" s="37"/>
      <c r="M23" s="37"/>
      <c r="N23" s="37"/>
      <c r="O23" s="37"/>
      <c r="P23" s="37"/>
    </row>
    <row r="24" spans="2:16" ht="29.25" customHeight="1" x14ac:dyDescent="0.7">
      <c r="C24" s="9"/>
      <c r="D24" s="5" t="str">
        <f>MAX($B$15:B24)&amp;"-"&amp;COUNTA($D$15:D23)+1</f>
        <v>1-9</v>
      </c>
      <c r="E24" s="40" t="s">
        <v>69</v>
      </c>
      <c r="F24" s="41"/>
      <c r="G24" s="24">
        <f>G16-G21</f>
        <v>0</v>
      </c>
      <c r="H24" s="24">
        <f>H16-H21</f>
        <v>0</v>
      </c>
      <c r="I24" s="24">
        <f>I16-I21</f>
        <v>0</v>
      </c>
      <c r="J24" s="37"/>
      <c r="K24" s="37"/>
      <c r="L24" s="37"/>
      <c r="M24" s="37"/>
      <c r="N24" s="37"/>
      <c r="O24" s="37"/>
      <c r="P24" s="37"/>
    </row>
    <row r="25" spans="2:16" x14ac:dyDescent="0.7">
      <c r="D25" s="63"/>
      <c r="E25" s="62"/>
      <c r="F25" s="62"/>
      <c r="G25" s="62"/>
      <c r="H25" s="62"/>
      <c r="I25" s="62"/>
      <c r="J25" s="62"/>
      <c r="K25" s="62"/>
      <c r="L25" s="62"/>
      <c r="M25" s="62"/>
      <c r="N25" s="62"/>
      <c r="O25" s="62"/>
      <c r="P25" s="62"/>
    </row>
    <row r="26" spans="2:16" x14ac:dyDescent="0.7">
      <c r="B26" s="82">
        <f>MAX($B$14:B25)+1</f>
        <v>2</v>
      </c>
      <c r="C26" s="75" t="s">
        <v>70</v>
      </c>
      <c r="D26" s="46"/>
      <c r="E26" s="47"/>
      <c r="F26" s="47"/>
      <c r="G26" s="23"/>
      <c r="H26" s="23"/>
      <c r="I26" s="23"/>
      <c r="J26" s="23"/>
      <c r="K26" s="23"/>
      <c r="L26" s="23"/>
      <c r="M26" s="23"/>
      <c r="N26" s="23"/>
      <c r="O26" s="23"/>
      <c r="P26" s="23"/>
    </row>
    <row r="27" spans="2:16" ht="29.25" customHeight="1" x14ac:dyDescent="0.7">
      <c r="C27" s="62"/>
      <c r="D27" s="5" t="str">
        <f>MAX($B$15:B27)&amp;"-"&amp;COUNTA($D$26:D26)+1</f>
        <v>2-1</v>
      </c>
      <c r="E27" s="40" t="s">
        <v>71</v>
      </c>
      <c r="F27" s="39"/>
      <c r="G27" s="195"/>
      <c r="H27" s="195"/>
      <c r="I27" s="195"/>
      <c r="J27" s="195"/>
      <c r="K27" s="195"/>
      <c r="L27" s="195"/>
      <c r="M27" s="195"/>
      <c r="N27" s="142"/>
      <c r="O27" s="142"/>
      <c r="P27" s="142"/>
    </row>
    <row r="28" spans="2:16" ht="29.25" customHeight="1" x14ac:dyDescent="0.7">
      <c r="D28" s="5" t="str">
        <f>MAX($B$15:B28)&amp;"-"&amp;COUNTA($D$26:D27)+1</f>
        <v>2-2</v>
      </c>
      <c r="E28" s="40" t="s">
        <v>72</v>
      </c>
      <c r="F28" s="39"/>
      <c r="G28" s="195"/>
      <c r="H28" s="195"/>
      <c r="I28" s="195"/>
      <c r="J28" s="195"/>
      <c r="K28" s="195"/>
      <c r="L28" s="195"/>
      <c r="M28" s="195"/>
      <c r="N28" s="142"/>
      <c r="O28" s="142"/>
      <c r="P28" s="142"/>
    </row>
    <row r="29" spans="2:16" ht="29.25" customHeight="1" x14ac:dyDescent="0.7">
      <c r="D29" s="5" t="str">
        <f>MAX($B$15:B29)&amp;"-"&amp;COUNTA($D$26:D28)+1</f>
        <v>2-3</v>
      </c>
      <c r="E29" s="40" t="s">
        <v>73</v>
      </c>
      <c r="F29" s="39"/>
      <c r="G29" s="195"/>
      <c r="H29" s="195"/>
      <c r="I29" s="195"/>
      <c r="J29" s="195"/>
      <c r="K29" s="195"/>
      <c r="L29" s="195"/>
      <c r="M29" s="195"/>
      <c r="N29" s="142"/>
      <c r="O29" s="142"/>
      <c r="P29" s="142"/>
    </row>
    <row r="30" spans="2:16" ht="29.25" customHeight="1" x14ac:dyDescent="0.7">
      <c r="D30" s="5" t="str">
        <f>MAX($B$15:B30)&amp;"-"&amp;COUNTA($D$26:D29)+1</f>
        <v>2-4</v>
      </c>
      <c r="E30" s="40" t="s">
        <v>74</v>
      </c>
      <c r="F30" s="39"/>
      <c r="G30" s="195"/>
      <c r="H30" s="195"/>
      <c r="I30" s="195"/>
      <c r="J30" s="195"/>
      <c r="K30" s="195"/>
      <c r="L30" s="195"/>
      <c r="M30" s="195"/>
      <c r="N30" s="142"/>
      <c r="O30" s="142"/>
      <c r="P30" s="142"/>
    </row>
    <row r="31" spans="2:16" ht="29.25" customHeight="1" x14ac:dyDescent="0.7">
      <c r="C31" s="9"/>
      <c r="D31" s="5" t="str">
        <f>MAX($B$15:B31)&amp;"-"&amp;COUNTA($D$26:D30)+1</f>
        <v>2-5</v>
      </c>
      <c r="E31" s="40" t="s">
        <v>75</v>
      </c>
      <c r="F31" s="39"/>
      <c r="G31" s="195"/>
      <c r="H31" s="195"/>
      <c r="I31" s="195"/>
      <c r="J31" s="195"/>
      <c r="K31" s="195"/>
      <c r="L31" s="195"/>
      <c r="M31" s="195"/>
      <c r="N31" s="142"/>
      <c r="O31" s="142"/>
      <c r="P31" s="142"/>
    </row>
    <row r="32" spans="2:16" ht="29.25" customHeight="1" x14ac:dyDescent="0.7">
      <c r="C32" s="9"/>
      <c r="D32" s="5" t="str">
        <f>MAX($B$15:B32)&amp;"-"&amp;COUNTA($D$26:D31)+1</f>
        <v>2-6</v>
      </c>
      <c r="E32" s="40" t="s">
        <v>76</v>
      </c>
      <c r="F32" s="39"/>
      <c r="G32" s="195"/>
      <c r="H32" s="195"/>
      <c r="I32" s="195"/>
      <c r="J32" s="195"/>
      <c r="K32" s="195"/>
      <c r="L32" s="195"/>
      <c r="M32" s="195"/>
      <c r="N32" s="142"/>
      <c r="O32" s="142"/>
      <c r="P32" s="142"/>
    </row>
    <row r="33" spans="2:18" ht="29.25" customHeight="1" x14ac:dyDescent="0.7">
      <c r="C33" s="9"/>
      <c r="D33" s="7" t="str">
        <f>MAX($B$15:B33)&amp;"-"&amp;COUNTA($D$26:D32)+1</f>
        <v>2-7</v>
      </c>
      <c r="E33" s="164" t="s">
        <v>77</v>
      </c>
      <c r="F33" s="43"/>
      <c r="G33" s="24">
        <f>+G29+G30+G31+G32</f>
        <v>0</v>
      </c>
      <c r="H33" s="25">
        <f>+H29+H30+H31+H32</f>
        <v>0</v>
      </c>
      <c r="I33" s="36">
        <f t="shared" ref="I33:P33" si="2">+I29+I30+I31+I32</f>
        <v>0</v>
      </c>
      <c r="J33" s="25">
        <f t="shared" si="2"/>
        <v>0</v>
      </c>
      <c r="K33" s="25">
        <f t="shared" si="2"/>
        <v>0</v>
      </c>
      <c r="L33" s="25">
        <f t="shared" si="2"/>
        <v>0</v>
      </c>
      <c r="M33" s="25">
        <f t="shared" si="2"/>
        <v>0</v>
      </c>
      <c r="N33" s="25">
        <f t="shared" si="2"/>
        <v>0</v>
      </c>
      <c r="O33" s="25">
        <f t="shared" si="2"/>
        <v>0</v>
      </c>
      <c r="P33" s="25">
        <f t="shared" si="2"/>
        <v>0</v>
      </c>
    </row>
    <row r="34" spans="2:18" ht="29.25" customHeight="1" x14ac:dyDescent="0.7">
      <c r="C34" s="9"/>
      <c r="D34" s="5" t="str">
        <f>MAX($B$15:B34)&amp;"-"&amp;COUNTA($D$26:D33)+1</f>
        <v>2-8</v>
      </c>
      <c r="E34" s="165" t="s">
        <v>78</v>
      </c>
      <c r="F34" s="41" t="s">
        <v>79</v>
      </c>
      <c r="G34" s="197"/>
    </row>
    <row r="35" spans="2:18" ht="29.25" customHeight="1" x14ac:dyDescent="0.7">
      <c r="C35" s="9"/>
      <c r="D35" s="5" t="str">
        <f>MAX($B$15:B35)&amp;"-"&amp;COUNTA($D$26:D34)+1</f>
        <v>2-9</v>
      </c>
      <c r="E35" s="165" t="s">
        <v>80</v>
      </c>
      <c r="F35" s="39" t="s">
        <v>81</v>
      </c>
      <c r="G35" s="195"/>
      <c r="H35" s="142"/>
      <c r="I35" s="196"/>
      <c r="J35" s="142"/>
      <c r="K35" s="142"/>
      <c r="L35" s="142"/>
      <c r="M35" s="142"/>
      <c r="N35" s="142"/>
      <c r="O35" s="142"/>
      <c r="P35" s="142"/>
    </row>
    <row r="36" spans="2:18" ht="29.25" customHeight="1" x14ac:dyDescent="0.7">
      <c r="C36" s="9"/>
      <c r="D36" s="5" t="str">
        <f>MAX($B$15:B36)&amp;"-"&amp;COUNTA($D$26:D35)+1</f>
        <v>2-10</v>
      </c>
      <c r="E36" s="165" t="s">
        <v>82</v>
      </c>
      <c r="F36" s="41" t="s">
        <v>81</v>
      </c>
      <c r="G36" s="195"/>
      <c r="H36" s="142"/>
      <c r="I36" s="196"/>
      <c r="J36" s="142"/>
      <c r="K36" s="142"/>
      <c r="L36" s="142"/>
      <c r="M36" s="142"/>
      <c r="N36" s="142"/>
      <c r="O36" s="142"/>
      <c r="P36" s="142"/>
    </row>
    <row r="37" spans="2:18" ht="29.25" customHeight="1" x14ac:dyDescent="0.7">
      <c r="C37" s="9"/>
      <c r="D37" s="5" t="str">
        <f>MAX($B$15:B37)&amp;"-"&amp;COUNTA($D$26:D36)+1</f>
        <v>2-11</v>
      </c>
      <c r="E37" s="165" t="s">
        <v>83</v>
      </c>
      <c r="F37" s="39" t="s">
        <v>81</v>
      </c>
      <c r="G37" s="195"/>
      <c r="H37" s="142"/>
      <c r="I37" s="196"/>
      <c r="J37" s="142"/>
      <c r="K37" s="142"/>
      <c r="L37" s="142"/>
      <c r="M37" s="142"/>
      <c r="N37" s="142"/>
      <c r="O37" s="142"/>
      <c r="P37" s="142"/>
    </row>
    <row r="38" spans="2:18" ht="29.25" customHeight="1" x14ac:dyDescent="0.7">
      <c r="C38" s="9"/>
      <c r="D38" s="7" t="str">
        <f>MAX($B$15:B38)&amp;"-"&amp;COUNTA($D$26:D37)+1</f>
        <v>2-12</v>
      </c>
      <c r="E38" s="164" t="s">
        <v>84</v>
      </c>
      <c r="F38" s="43"/>
      <c r="G38" s="24" t="str">
        <f t="shared" ref="G38:P38" si="3">IFERROR(+G30/G35,"")</f>
        <v/>
      </c>
      <c r="H38" s="25" t="str">
        <f t="shared" si="3"/>
        <v/>
      </c>
      <c r="I38" s="36" t="str">
        <f t="shared" si="3"/>
        <v/>
      </c>
      <c r="J38" s="25" t="str">
        <f t="shared" si="3"/>
        <v/>
      </c>
      <c r="K38" s="25" t="str">
        <f t="shared" si="3"/>
        <v/>
      </c>
      <c r="L38" s="25" t="str">
        <f t="shared" si="3"/>
        <v/>
      </c>
      <c r="M38" s="25" t="str">
        <f t="shared" si="3"/>
        <v/>
      </c>
      <c r="N38" s="25" t="str">
        <f t="shared" si="3"/>
        <v/>
      </c>
      <c r="O38" s="25" t="str">
        <f t="shared" si="3"/>
        <v/>
      </c>
      <c r="P38" s="25" t="str">
        <f t="shared" si="3"/>
        <v/>
      </c>
    </row>
    <row r="39" spans="2:18" ht="29.25" customHeight="1" x14ac:dyDescent="0.7">
      <c r="C39" s="9"/>
      <c r="D39" s="7" t="str">
        <f>MAX($B$15:B39)&amp;"-"&amp;COUNTA($D$26:D38)+1</f>
        <v>2-13</v>
      </c>
      <c r="E39" s="164" t="s">
        <v>85</v>
      </c>
      <c r="F39" s="44"/>
      <c r="G39" s="24" t="str">
        <f t="shared" ref="G39:P39" si="4">IFERROR(+G30/G36,"")</f>
        <v/>
      </c>
      <c r="H39" s="25" t="str">
        <f t="shared" si="4"/>
        <v/>
      </c>
      <c r="I39" s="36" t="str">
        <f t="shared" si="4"/>
        <v/>
      </c>
      <c r="J39" s="25" t="str">
        <f t="shared" si="4"/>
        <v/>
      </c>
      <c r="K39" s="25" t="str">
        <f t="shared" si="4"/>
        <v/>
      </c>
      <c r="L39" s="25" t="str">
        <f t="shared" si="4"/>
        <v/>
      </c>
      <c r="M39" s="25" t="str">
        <f t="shared" si="4"/>
        <v/>
      </c>
      <c r="N39" s="25" t="str">
        <f t="shared" si="4"/>
        <v/>
      </c>
      <c r="O39" s="25" t="str">
        <f t="shared" si="4"/>
        <v/>
      </c>
      <c r="P39" s="25" t="str">
        <f t="shared" si="4"/>
        <v/>
      </c>
    </row>
    <row r="40" spans="2:18" ht="29.25" customHeight="1" x14ac:dyDescent="0.7">
      <c r="C40" s="9"/>
      <c r="D40" s="7" t="str">
        <f>MAX($B$15:B40)&amp;"-"&amp;COUNTA($D$26:D39)+1</f>
        <v>2-14</v>
      </c>
      <c r="E40" s="164" t="s">
        <v>86</v>
      </c>
      <c r="F40" s="43" t="s">
        <v>87</v>
      </c>
      <c r="G40" s="26"/>
      <c r="H40" s="77" t="str">
        <f t="shared" ref="H40:P41" si="5">IFERROR((H38-G38)/G38,"")</f>
        <v/>
      </c>
      <c r="I40" s="78" t="str">
        <f t="shared" si="5"/>
        <v/>
      </c>
      <c r="J40" s="77" t="str">
        <f t="shared" si="5"/>
        <v/>
      </c>
      <c r="K40" s="77" t="str">
        <f t="shared" si="5"/>
        <v/>
      </c>
      <c r="L40" s="77" t="str">
        <f t="shared" si="5"/>
        <v/>
      </c>
      <c r="M40" s="77" t="str">
        <f t="shared" si="5"/>
        <v/>
      </c>
      <c r="N40" s="77" t="str">
        <f t="shared" si="5"/>
        <v/>
      </c>
      <c r="O40" s="77" t="str">
        <f t="shared" si="5"/>
        <v/>
      </c>
      <c r="P40" s="77" t="str">
        <f t="shared" si="5"/>
        <v/>
      </c>
    </row>
    <row r="41" spans="2:18" ht="29.25" customHeight="1" x14ac:dyDescent="0.7">
      <c r="C41" s="9"/>
      <c r="D41" s="7" t="str">
        <f>MAX($B$15:B41)&amp;"-"&amp;COUNTA($D$26:D40)+1</f>
        <v>2-15</v>
      </c>
      <c r="E41" s="164" t="s">
        <v>88</v>
      </c>
      <c r="F41" s="44" t="s">
        <v>89</v>
      </c>
      <c r="G41" s="26"/>
      <c r="H41" s="77" t="str">
        <f t="shared" si="5"/>
        <v/>
      </c>
      <c r="I41" s="78" t="str">
        <f t="shared" si="5"/>
        <v/>
      </c>
      <c r="J41" s="77" t="str">
        <f t="shared" si="5"/>
        <v/>
      </c>
      <c r="K41" s="77" t="str">
        <f t="shared" si="5"/>
        <v/>
      </c>
      <c r="L41" s="77" t="str">
        <f t="shared" si="5"/>
        <v/>
      </c>
      <c r="M41" s="77" t="str">
        <f t="shared" si="5"/>
        <v/>
      </c>
      <c r="N41" s="77" t="str">
        <f t="shared" si="5"/>
        <v/>
      </c>
      <c r="O41" s="77" t="str">
        <f t="shared" si="5"/>
        <v/>
      </c>
      <c r="P41" s="77" t="str">
        <f t="shared" si="5"/>
        <v/>
      </c>
    </row>
    <row r="42" spans="2:18" ht="29.25" customHeight="1" x14ac:dyDescent="0.7">
      <c r="C42" s="9"/>
      <c r="D42" s="7" t="str">
        <f>MAX($B$15:B42)&amp;"-"&amp;COUNTA($D$26:D41)+1</f>
        <v>2-16</v>
      </c>
      <c r="E42" s="164" t="s">
        <v>90</v>
      </c>
      <c r="F42" s="43"/>
      <c r="G42" s="105" t="str">
        <f t="shared" ref="G42" si="6">IFERROR(+G31/G37,"")</f>
        <v/>
      </c>
      <c r="H42" s="106" t="str">
        <f>IFERROR(+H31/H37,"")</f>
        <v/>
      </c>
      <c r="I42" s="107" t="str">
        <f>IFERROR(+I31/I37,"")</f>
        <v/>
      </c>
      <c r="J42" s="106" t="str">
        <f>IFERROR(+J31/J37,"")</f>
        <v/>
      </c>
      <c r="K42" s="106" t="str">
        <f t="shared" ref="K42:P42" si="7">IFERROR(+K31/K37,"")</f>
        <v/>
      </c>
      <c r="L42" s="106" t="str">
        <f t="shared" si="7"/>
        <v/>
      </c>
      <c r="M42" s="106" t="str">
        <f t="shared" si="7"/>
        <v/>
      </c>
      <c r="N42" s="106" t="str">
        <f t="shared" si="7"/>
        <v/>
      </c>
      <c r="O42" s="106" t="str">
        <f t="shared" si="7"/>
        <v/>
      </c>
      <c r="P42" s="25" t="str">
        <f t="shared" si="7"/>
        <v/>
      </c>
    </row>
    <row r="43" spans="2:18" ht="29.25" customHeight="1" x14ac:dyDescent="0.7">
      <c r="C43" s="9"/>
      <c r="D43" s="7" t="str">
        <f>MAX($B$15:B43)&amp;"-"&amp;COUNTA($D$26:D42)+1</f>
        <v>2-17</v>
      </c>
      <c r="E43" s="164" t="s">
        <v>91</v>
      </c>
      <c r="F43" s="43" t="s">
        <v>87</v>
      </c>
      <c r="G43" s="26"/>
      <c r="H43" s="77" t="str">
        <f>IFERROR((H42-G42)/G42,"")</f>
        <v/>
      </c>
      <c r="I43" s="78" t="str">
        <f>IFERROR((I42-H42)/H42,"")</f>
        <v/>
      </c>
      <c r="J43" s="77" t="str">
        <f>IFERROR((J42-I42)/I42,"")</f>
        <v/>
      </c>
      <c r="K43" s="77" t="str">
        <f t="shared" ref="K43:P43" si="8">IFERROR((K42-J42)/J42,"")</f>
        <v/>
      </c>
      <c r="L43" s="77" t="str">
        <f t="shared" si="8"/>
        <v/>
      </c>
      <c r="M43" s="77" t="str">
        <f t="shared" si="8"/>
        <v/>
      </c>
      <c r="N43" s="77" t="str">
        <f t="shared" si="8"/>
        <v/>
      </c>
      <c r="O43" s="77" t="str">
        <f t="shared" si="8"/>
        <v/>
      </c>
      <c r="P43" s="77" t="str">
        <f t="shared" si="8"/>
        <v/>
      </c>
    </row>
    <row r="44" spans="2:18" ht="29.25" customHeight="1" x14ac:dyDescent="0.7">
      <c r="C44" s="9"/>
      <c r="D44" s="162" t="str">
        <f>MAX($B$15:B44)&amp;"-"&amp;COUNTA($D$26:D43)+1</f>
        <v>2-18</v>
      </c>
      <c r="E44" s="164" t="s">
        <v>92</v>
      </c>
      <c r="F44" s="43"/>
      <c r="G44" s="24" t="str">
        <f>IFERROR(+G33/(G35+G37),"")</f>
        <v/>
      </c>
      <c r="H44" s="25" t="str">
        <f t="shared" ref="H44" si="9">IFERROR(+H33/(H35+H37),"")</f>
        <v/>
      </c>
      <c r="I44" s="36" t="str">
        <f>IFERROR(+I33/(I35+I37),"")</f>
        <v/>
      </c>
      <c r="J44" s="25" t="str">
        <f t="shared" ref="J44:P44" si="10">IFERROR(+J33/(J35+J37),"")</f>
        <v/>
      </c>
      <c r="K44" s="25" t="str">
        <f t="shared" si="10"/>
        <v/>
      </c>
      <c r="L44" s="25" t="str">
        <f t="shared" si="10"/>
        <v/>
      </c>
      <c r="M44" s="25" t="str">
        <f t="shared" si="10"/>
        <v/>
      </c>
      <c r="N44" s="25" t="str">
        <f t="shared" si="10"/>
        <v/>
      </c>
      <c r="O44" s="25" t="str">
        <f t="shared" si="10"/>
        <v/>
      </c>
      <c r="P44" s="25" t="str">
        <f t="shared" si="10"/>
        <v/>
      </c>
    </row>
    <row r="45" spans="2:18" ht="29.25" customHeight="1" x14ac:dyDescent="0.7">
      <c r="C45" s="9"/>
      <c r="D45" s="7" t="str">
        <f>MAX($B$15:B45)&amp;"-"&amp;COUNTA($D$26:D44)+1</f>
        <v>2-19</v>
      </c>
      <c r="E45" s="164" t="s">
        <v>93</v>
      </c>
      <c r="F45" s="44"/>
      <c r="G45" s="24" t="str">
        <f t="shared" ref="G45:H45" si="11">IFERROR(+G33/(G36+G37),"")</f>
        <v/>
      </c>
      <c r="H45" s="25" t="str">
        <f t="shared" si="11"/>
        <v/>
      </c>
      <c r="I45" s="36" t="str">
        <f>IFERROR(+I33/(I36+I37),"")</f>
        <v/>
      </c>
      <c r="J45" s="25" t="str">
        <f t="shared" ref="J45:P45" si="12">IFERROR(+J33/(J36+J37),"")</f>
        <v/>
      </c>
      <c r="K45" s="25" t="str">
        <f t="shared" si="12"/>
        <v/>
      </c>
      <c r="L45" s="25" t="str">
        <f t="shared" si="12"/>
        <v/>
      </c>
      <c r="M45" s="25" t="str">
        <f t="shared" si="12"/>
        <v/>
      </c>
      <c r="N45" s="25" t="str">
        <f t="shared" si="12"/>
        <v/>
      </c>
      <c r="O45" s="25" t="str">
        <f t="shared" si="12"/>
        <v/>
      </c>
      <c r="P45" s="25" t="str">
        <f t="shared" si="12"/>
        <v/>
      </c>
    </row>
    <row r="46" spans="2:18" x14ac:dyDescent="0.7">
      <c r="D46" s="63"/>
      <c r="E46" s="62"/>
      <c r="F46" s="62"/>
      <c r="G46" s="62"/>
      <c r="H46" s="62"/>
      <c r="I46" s="62"/>
      <c r="J46" s="62"/>
      <c r="K46" s="62"/>
      <c r="L46" s="62"/>
      <c r="M46" s="62"/>
      <c r="N46" s="62"/>
      <c r="O46" s="62"/>
      <c r="P46" s="62"/>
    </row>
    <row r="47" spans="2:18" x14ac:dyDescent="0.7">
      <c r="B47" s="82">
        <f>MAX($B$14:B46)+1</f>
        <v>3</v>
      </c>
      <c r="C47" s="75" t="s">
        <v>94</v>
      </c>
      <c r="D47" s="46"/>
      <c r="E47" s="47"/>
      <c r="F47" s="47"/>
      <c r="G47" s="23"/>
      <c r="H47" s="23"/>
      <c r="I47" s="23"/>
      <c r="J47" s="23"/>
      <c r="K47" s="23"/>
      <c r="L47" s="23"/>
      <c r="M47" s="23"/>
      <c r="N47" s="23"/>
      <c r="O47" s="23"/>
      <c r="P47" s="23"/>
    </row>
    <row r="48" spans="2:18" ht="29.25" customHeight="1" x14ac:dyDescent="0.7">
      <c r="C48" s="62"/>
      <c r="D48" s="5" t="str">
        <f>MAX($B$15:B48)&amp;"-"&amp;COUNTA($D$47:D47)+1</f>
        <v>3-1</v>
      </c>
      <c r="E48" s="40" t="s">
        <v>95</v>
      </c>
      <c r="F48" s="39" t="s">
        <v>96</v>
      </c>
      <c r="G48" s="195"/>
      <c r="H48" s="142"/>
      <c r="I48" s="196"/>
      <c r="J48" s="37"/>
      <c r="K48" s="37"/>
      <c r="L48" s="37"/>
      <c r="M48" s="37"/>
      <c r="N48" s="37"/>
      <c r="O48" s="37"/>
      <c r="P48" s="37"/>
      <c r="Q48" s="98" t="s">
        <v>97</v>
      </c>
      <c r="R48" s="98" t="s">
        <v>98</v>
      </c>
    </row>
    <row r="49" spans="2:18" ht="29.25" customHeight="1" x14ac:dyDescent="0.7">
      <c r="D49" s="5" t="str">
        <f>MAX($B$15:B49)&amp;"-"&amp;COUNTA($D$47:D48)+1</f>
        <v>3-2</v>
      </c>
      <c r="E49" s="40" t="s">
        <v>99</v>
      </c>
      <c r="F49" s="39"/>
      <c r="G49" s="195"/>
      <c r="H49" s="142"/>
      <c r="I49" s="196"/>
      <c r="J49" s="37"/>
      <c r="K49" s="37"/>
      <c r="L49" s="37"/>
      <c r="M49" s="37"/>
      <c r="N49" s="37"/>
      <c r="O49" s="37"/>
      <c r="P49" s="37"/>
    </row>
    <row r="50" spans="2:18" ht="29.25" customHeight="1" x14ac:dyDescent="0.7">
      <c r="D50" s="5" t="str">
        <f>MAX($B$15:B50)&amp;"-"&amp;COUNTA($D$47:D49)+1</f>
        <v>3-3</v>
      </c>
      <c r="E50" s="40" t="s">
        <v>100</v>
      </c>
      <c r="F50" s="39" t="s">
        <v>101</v>
      </c>
      <c r="G50" s="195"/>
      <c r="H50" s="142"/>
      <c r="I50" s="196"/>
      <c r="J50" s="37"/>
      <c r="K50" s="37"/>
      <c r="L50" s="37"/>
      <c r="M50" s="37"/>
      <c r="N50" s="37"/>
      <c r="O50" s="37"/>
      <c r="P50" s="37"/>
      <c r="Q50" s="98" t="s">
        <v>102</v>
      </c>
      <c r="R50" s="98" t="s">
        <v>103</v>
      </c>
    </row>
    <row r="51" spans="2:18" ht="29.25" customHeight="1" x14ac:dyDescent="0.7">
      <c r="D51" s="5" t="str">
        <f>MAX($B$15:B51)&amp;"-"&amp;COUNTA($D$47:D50)+1</f>
        <v>3-4</v>
      </c>
      <c r="E51" s="40" t="s">
        <v>104</v>
      </c>
      <c r="F51" s="39" t="s">
        <v>101</v>
      </c>
      <c r="G51" s="195"/>
      <c r="H51" s="142"/>
      <c r="I51" s="196"/>
      <c r="J51" s="37"/>
      <c r="K51" s="37"/>
      <c r="L51" s="37"/>
      <c r="M51" s="37"/>
      <c r="N51" s="37"/>
      <c r="O51" s="37"/>
      <c r="P51" s="37"/>
      <c r="Q51" s="98" t="s">
        <v>105</v>
      </c>
    </row>
    <row r="52" spans="2:18" x14ac:dyDescent="0.7">
      <c r="E52" s="6"/>
      <c r="F52" s="6"/>
    </row>
    <row r="53" spans="2:18" x14ac:dyDescent="0.7">
      <c r="B53" s="82">
        <f>MAX($B$14:B52)+1</f>
        <v>4</v>
      </c>
      <c r="C53" s="74" t="s">
        <v>106</v>
      </c>
    </row>
    <row r="54" spans="2:18" ht="29.25" customHeight="1" x14ac:dyDescent="0.7">
      <c r="C54" s="62"/>
      <c r="D54" s="5" t="str">
        <f>MAX($B$15:B54)&amp;"-"&amp;COUNTA($D$53:D53)+1</f>
        <v>4-1</v>
      </c>
      <c r="E54" s="40" t="s">
        <v>107</v>
      </c>
      <c r="F54" s="39" t="s">
        <v>108</v>
      </c>
      <c r="G54" s="198"/>
      <c r="H54" s="150" t="s">
        <v>109</v>
      </c>
    </row>
    <row r="55" spans="2:18" ht="29.25" customHeight="1" x14ac:dyDescent="0.7">
      <c r="D55" s="5" t="str">
        <f>MAX($B$15:B55)&amp;"-"&amp;COUNTA($D$53:D54)+1</f>
        <v>4-2</v>
      </c>
      <c r="E55" s="40" t="s">
        <v>110</v>
      </c>
      <c r="F55" s="39" t="s">
        <v>108</v>
      </c>
      <c r="G55" s="198"/>
      <c r="H55" s="150" t="s">
        <v>111</v>
      </c>
    </row>
    <row r="56" spans="2:18" ht="29.25" customHeight="1" x14ac:dyDescent="0.7">
      <c r="D56" s="5" t="str">
        <f>MAX($B$15:B56)&amp;"-"&amp;COUNTA($D$53:D55)+1</f>
        <v>4-3</v>
      </c>
      <c r="E56" s="47" t="s">
        <v>112</v>
      </c>
      <c r="F56" s="39" t="s">
        <v>108</v>
      </c>
      <c r="G56" s="199"/>
    </row>
    <row r="57" spans="2:18" ht="29.25" customHeight="1" x14ac:dyDescent="0.7">
      <c r="D57" s="5" t="str">
        <f>MAX($B$15:B57)&amp;"-"&amp;COUNTA($D$53:D56)+1</f>
        <v>4-4</v>
      </c>
      <c r="E57" s="47" t="s">
        <v>113</v>
      </c>
      <c r="F57" s="39" t="s">
        <v>108</v>
      </c>
      <c r="G57" s="199"/>
    </row>
    <row r="58" spans="2:18" x14ac:dyDescent="0.7">
      <c r="E58" s="98" t="s">
        <v>114</v>
      </c>
      <c r="F58" s="6"/>
      <c r="G58" s="6"/>
      <c r="H58" s="6"/>
    </row>
    <row r="59" spans="2:18" x14ac:dyDescent="0.7">
      <c r="E59" s="6"/>
      <c r="F59" s="6"/>
    </row>
    <row r="60" spans="2:18" ht="19.899999999999999" x14ac:dyDescent="0.7">
      <c r="B60" s="38" t="s">
        <v>115</v>
      </c>
      <c r="D60" s="1"/>
    </row>
    <row r="61" spans="2:18" x14ac:dyDescent="0.7">
      <c r="B61" s="82">
        <f>MAX($B$14:B60)+1</f>
        <v>5</v>
      </c>
      <c r="C61" s="74" t="s">
        <v>116</v>
      </c>
      <c r="D61" s="4"/>
      <c r="E61" s="6"/>
      <c r="F61" s="6"/>
    </row>
    <row r="62" spans="2:18" x14ac:dyDescent="0.7">
      <c r="B62" s="82"/>
      <c r="C62" s="178" t="s">
        <v>117</v>
      </c>
      <c r="D62" s="4"/>
      <c r="E62" s="6"/>
      <c r="F62" s="6"/>
    </row>
    <row r="63" spans="2:18" x14ac:dyDescent="0.7">
      <c r="B63" s="82"/>
      <c r="C63" s="178" t="s">
        <v>118</v>
      </c>
      <c r="D63" s="4"/>
      <c r="E63" s="6"/>
      <c r="F63" s="6"/>
    </row>
    <row r="64" spans="2:18" ht="29.25" customHeight="1" x14ac:dyDescent="0.7">
      <c r="C64" s="62"/>
      <c r="D64" s="5" t="str">
        <f>MAX($B$15:B64)&amp;"-"&amp;COUNTA($D$61:D61)+1</f>
        <v>5-1</v>
      </c>
      <c r="E64" s="40" t="s">
        <v>71</v>
      </c>
      <c r="F64" s="39"/>
      <c r="G64" s="195"/>
      <c r="H64" s="142"/>
      <c r="I64" s="196"/>
      <c r="J64" s="142"/>
      <c r="K64" s="142"/>
      <c r="L64" s="142"/>
      <c r="M64" s="142"/>
      <c r="N64" s="142"/>
      <c r="O64" s="142"/>
      <c r="P64" s="142"/>
    </row>
    <row r="65" spans="3:16" ht="29.25" customHeight="1" x14ac:dyDescent="0.7">
      <c r="D65" s="5" t="str">
        <f>MAX($B$15:B65)&amp;"-"&amp;COUNTA($D$61:D64)+1</f>
        <v>5-2</v>
      </c>
      <c r="E65" s="40" t="s">
        <v>72</v>
      </c>
      <c r="F65" s="39"/>
      <c r="G65" s="195"/>
      <c r="H65" s="142"/>
      <c r="I65" s="196"/>
      <c r="J65" s="142"/>
      <c r="K65" s="142"/>
      <c r="L65" s="142"/>
      <c r="M65" s="142"/>
      <c r="N65" s="142"/>
      <c r="O65" s="142"/>
      <c r="P65" s="142"/>
    </row>
    <row r="66" spans="3:16" ht="29.25" customHeight="1" x14ac:dyDescent="0.7">
      <c r="D66" s="5" t="str">
        <f>MAX($B$15:B66)&amp;"-"&amp;COUNTA($D$61:D65)+1</f>
        <v>5-3</v>
      </c>
      <c r="E66" s="40" t="s">
        <v>73</v>
      </c>
      <c r="F66" s="39"/>
      <c r="G66" s="195"/>
      <c r="H66" s="142"/>
      <c r="I66" s="196"/>
      <c r="J66" s="142"/>
      <c r="K66" s="142"/>
      <c r="L66" s="142"/>
      <c r="M66" s="142"/>
      <c r="N66" s="142"/>
      <c r="O66" s="142"/>
      <c r="P66" s="142"/>
    </row>
    <row r="67" spans="3:16" ht="29.25" customHeight="1" x14ac:dyDescent="0.7">
      <c r="C67" s="9"/>
      <c r="D67" s="7" t="str">
        <f>MAX($B$15:B67)&amp;"-"&amp;COUNTA($D$61:D66)+1</f>
        <v>5-4</v>
      </c>
      <c r="E67" s="42" t="s">
        <v>74</v>
      </c>
      <c r="F67" s="43"/>
      <c r="G67" s="105">
        <f>+G96+G115+G134+G153+G172+G191</f>
        <v>0</v>
      </c>
      <c r="H67" s="106">
        <f t="shared" ref="H67:P68" si="13">+H96+H115+H134+H153+H172+H191</f>
        <v>0</v>
      </c>
      <c r="I67" s="107">
        <f t="shared" si="13"/>
        <v>0</v>
      </c>
      <c r="J67" s="106">
        <f t="shared" si="13"/>
        <v>0</v>
      </c>
      <c r="K67" s="106">
        <f t="shared" si="13"/>
        <v>0</v>
      </c>
      <c r="L67" s="106">
        <f t="shared" si="13"/>
        <v>0</v>
      </c>
      <c r="M67" s="106">
        <f t="shared" si="13"/>
        <v>0</v>
      </c>
      <c r="N67" s="106">
        <f t="shared" si="13"/>
        <v>0</v>
      </c>
      <c r="O67" s="106">
        <f t="shared" si="13"/>
        <v>0</v>
      </c>
      <c r="P67" s="106">
        <f t="shared" si="13"/>
        <v>0</v>
      </c>
    </row>
    <row r="68" spans="3:16" ht="29.25" customHeight="1" x14ac:dyDescent="0.7">
      <c r="C68" s="9"/>
      <c r="D68" s="7" t="str">
        <f>MAX($B$15:B68)&amp;"-"&amp;COUNTA($D$61:D67)+1</f>
        <v>5-5</v>
      </c>
      <c r="E68" s="42" t="s">
        <v>75</v>
      </c>
      <c r="F68" s="43"/>
      <c r="G68" s="105">
        <f>+G97+G116+G135+G154+G173+G192</f>
        <v>0</v>
      </c>
      <c r="H68" s="106">
        <f t="shared" si="13"/>
        <v>0</v>
      </c>
      <c r="I68" s="107">
        <f t="shared" si="13"/>
        <v>0</v>
      </c>
      <c r="J68" s="106">
        <f t="shared" si="13"/>
        <v>0</v>
      </c>
      <c r="K68" s="106">
        <f t="shared" si="13"/>
        <v>0</v>
      </c>
      <c r="L68" s="106">
        <f t="shared" si="13"/>
        <v>0</v>
      </c>
      <c r="M68" s="106">
        <f t="shared" si="13"/>
        <v>0</v>
      </c>
      <c r="N68" s="106">
        <f t="shared" si="13"/>
        <v>0</v>
      </c>
      <c r="O68" s="106">
        <f t="shared" si="13"/>
        <v>0</v>
      </c>
      <c r="P68" s="106">
        <f>+P97+P116+P135+P154+P173+P192</f>
        <v>0</v>
      </c>
    </row>
    <row r="69" spans="3:16" ht="29.25" customHeight="1" x14ac:dyDescent="0.7">
      <c r="C69" s="9"/>
      <c r="D69" s="5" t="str">
        <f>MAX($B$15:B69)&amp;"-"&amp;COUNTA($D$61:D68)+1</f>
        <v>5-6</v>
      </c>
      <c r="E69" s="40" t="s">
        <v>76</v>
      </c>
      <c r="F69" s="39"/>
      <c r="G69" s="195"/>
      <c r="H69" s="142"/>
      <c r="I69" s="196"/>
      <c r="J69" s="142"/>
      <c r="K69" s="142"/>
      <c r="L69" s="142"/>
      <c r="M69" s="142"/>
      <c r="N69" s="142"/>
      <c r="O69" s="142"/>
      <c r="P69" s="142"/>
    </row>
    <row r="70" spans="3:16" ht="29.25" customHeight="1" x14ac:dyDescent="0.7">
      <c r="C70" s="9"/>
      <c r="D70" s="7" t="str">
        <f>MAX($B$15:B70)&amp;"-"&amp;COUNTA($D$61:D69)+1</f>
        <v>5-7</v>
      </c>
      <c r="E70" s="164" t="s">
        <v>77</v>
      </c>
      <c r="F70" s="43"/>
      <c r="G70" s="24">
        <f>+G66+G67+G68+G69</f>
        <v>0</v>
      </c>
      <c r="H70" s="25">
        <f t="shared" ref="H70:P70" si="14">+H66+H67+H68+H69</f>
        <v>0</v>
      </c>
      <c r="I70" s="36">
        <f t="shared" si="14"/>
        <v>0</v>
      </c>
      <c r="J70" s="25">
        <f t="shared" si="14"/>
        <v>0</v>
      </c>
      <c r="K70" s="25">
        <f t="shared" si="14"/>
        <v>0</v>
      </c>
      <c r="L70" s="25">
        <f t="shared" si="14"/>
        <v>0</v>
      </c>
      <c r="M70" s="25">
        <f t="shared" si="14"/>
        <v>0</v>
      </c>
      <c r="N70" s="25">
        <f t="shared" si="14"/>
        <v>0</v>
      </c>
      <c r="O70" s="25">
        <f t="shared" si="14"/>
        <v>0</v>
      </c>
      <c r="P70" s="25">
        <f t="shared" si="14"/>
        <v>0</v>
      </c>
    </row>
    <row r="71" spans="3:16" ht="29.25" customHeight="1" x14ac:dyDescent="0.7">
      <c r="C71" s="9"/>
      <c r="D71" s="7" t="str">
        <f>MAX($B$15:B71)&amp;"-"&amp;COUNTA($D$61:D70)+1</f>
        <v>5-8</v>
      </c>
      <c r="E71" s="164" t="s">
        <v>80</v>
      </c>
      <c r="F71" s="43" t="s">
        <v>81</v>
      </c>
      <c r="G71" s="105">
        <f>IF($G$34="就業時間換算","",+G98+G117+G136+G155+G174+G193)</f>
        <v>0</v>
      </c>
      <c r="H71" s="106">
        <f t="shared" ref="H71:P71" si="15">IF($G$34="就業時間換算","",+H98+H117+H136+H155+H174+H193)</f>
        <v>0</v>
      </c>
      <c r="I71" s="107">
        <f t="shared" si="15"/>
        <v>0</v>
      </c>
      <c r="J71" s="106">
        <f t="shared" si="15"/>
        <v>0</v>
      </c>
      <c r="K71" s="106">
        <f t="shared" si="15"/>
        <v>0</v>
      </c>
      <c r="L71" s="106">
        <f t="shared" si="15"/>
        <v>0</v>
      </c>
      <c r="M71" s="106">
        <f t="shared" si="15"/>
        <v>0</v>
      </c>
      <c r="N71" s="106">
        <f t="shared" si="15"/>
        <v>0</v>
      </c>
      <c r="O71" s="106">
        <f t="shared" si="15"/>
        <v>0</v>
      </c>
      <c r="P71" s="106">
        <f t="shared" si="15"/>
        <v>0</v>
      </c>
    </row>
    <row r="72" spans="3:16" ht="29.25" customHeight="1" x14ac:dyDescent="0.7">
      <c r="C72" s="9"/>
      <c r="D72" s="7" t="str">
        <f>MAX($B$15:B72)&amp;"-"&amp;COUNTA($D$61:D71)+1</f>
        <v>5-9</v>
      </c>
      <c r="E72" s="164" t="s">
        <v>82</v>
      </c>
      <c r="F72" s="44" t="s">
        <v>81</v>
      </c>
      <c r="G72" s="105">
        <f>IF($G$34="人数換算","",+G99+G118+G137+G156+G175+G194)</f>
        <v>0</v>
      </c>
      <c r="H72" s="106">
        <f t="shared" ref="H72:P72" si="16">IF($G$34="人数換算","",+H99+H118+H137+H156+H175+H194)</f>
        <v>0</v>
      </c>
      <c r="I72" s="107">
        <f t="shared" si="16"/>
        <v>0</v>
      </c>
      <c r="J72" s="106">
        <f t="shared" si="16"/>
        <v>0</v>
      </c>
      <c r="K72" s="106">
        <f t="shared" si="16"/>
        <v>0</v>
      </c>
      <c r="L72" s="106">
        <f t="shared" si="16"/>
        <v>0</v>
      </c>
      <c r="M72" s="106">
        <f t="shared" si="16"/>
        <v>0</v>
      </c>
      <c r="N72" s="106">
        <f t="shared" si="16"/>
        <v>0</v>
      </c>
      <c r="O72" s="106">
        <f t="shared" si="16"/>
        <v>0</v>
      </c>
      <c r="P72" s="106">
        <f t="shared" si="16"/>
        <v>0</v>
      </c>
    </row>
    <row r="73" spans="3:16" ht="29.25" customHeight="1" x14ac:dyDescent="0.7">
      <c r="C73" s="9"/>
      <c r="D73" s="7" t="str">
        <f>MAX($B$15:B73)&amp;"-"&amp;COUNTA($D$61:D72)+1</f>
        <v>5-10</v>
      </c>
      <c r="E73" s="164" t="s">
        <v>83</v>
      </c>
      <c r="F73" s="44" t="s">
        <v>81</v>
      </c>
      <c r="G73" s="105">
        <f>+G100+G119+G138+G157+G176+G195</f>
        <v>0</v>
      </c>
      <c r="H73" s="106">
        <f t="shared" ref="H73:P73" si="17">+H100+H119+H138+H157+H176+H195</f>
        <v>0</v>
      </c>
      <c r="I73" s="107">
        <f t="shared" si="17"/>
        <v>0</v>
      </c>
      <c r="J73" s="106">
        <f t="shared" si="17"/>
        <v>0</v>
      </c>
      <c r="K73" s="106">
        <f t="shared" si="17"/>
        <v>0</v>
      </c>
      <c r="L73" s="106">
        <f t="shared" si="17"/>
        <v>0</v>
      </c>
      <c r="M73" s="106">
        <f t="shared" si="17"/>
        <v>0</v>
      </c>
      <c r="N73" s="106">
        <f t="shared" si="17"/>
        <v>0</v>
      </c>
      <c r="O73" s="106">
        <f t="shared" si="17"/>
        <v>0</v>
      </c>
      <c r="P73" s="106">
        <f t="shared" si="17"/>
        <v>0</v>
      </c>
    </row>
    <row r="74" spans="3:16" ht="29.25" customHeight="1" x14ac:dyDescent="0.7">
      <c r="C74" s="9"/>
      <c r="D74" s="7" t="str">
        <f>MAX($B$15:B74)&amp;"-"&amp;COUNTA($D$61:D73)+1</f>
        <v>5-11</v>
      </c>
      <c r="E74" s="164" t="s">
        <v>84</v>
      </c>
      <c r="F74" s="43"/>
      <c r="G74" s="24" t="str">
        <f>IFERROR(+G67/G71,"")</f>
        <v/>
      </c>
      <c r="H74" s="25" t="str">
        <f>IFERROR(+H67/H71,"")</f>
        <v/>
      </c>
      <c r="I74" s="36" t="str">
        <f>IFERROR(+I67/I71,"")</f>
        <v/>
      </c>
      <c r="J74" s="25" t="str">
        <f t="shared" ref="J74:P74" si="18">IFERROR(+J67/J71,"")</f>
        <v/>
      </c>
      <c r="K74" s="25" t="str">
        <f t="shared" si="18"/>
        <v/>
      </c>
      <c r="L74" s="25" t="str">
        <f t="shared" si="18"/>
        <v/>
      </c>
      <c r="M74" s="25" t="str">
        <f t="shared" si="18"/>
        <v/>
      </c>
      <c r="N74" s="25" t="str">
        <f t="shared" si="18"/>
        <v/>
      </c>
      <c r="O74" s="25" t="str">
        <f t="shared" si="18"/>
        <v/>
      </c>
      <c r="P74" s="25" t="str">
        <f t="shared" si="18"/>
        <v/>
      </c>
    </row>
    <row r="75" spans="3:16" ht="29.25" customHeight="1" x14ac:dyDescent="0.7">
      <c r="C75" s="9"/>
      <c r="D75" s="7" t="str">
        <f>MAX($B$15:B75)&amp;"-"&amp;COUNTA($D$61:D74)+1</f>
        <v>5-12</v>
      </c>
      <c r="E75" s="164" t="s">
        <v>85</v>
      </c>
      <c r="F75" s="44"/>
      <c r="G75" s="24" t="str">
        <f>IFERROR(+G67/G72,"")</f>
        <v/>
      </c>
      <c r="H75" s="25" t="str">
        <f>IFERROR(+H67/H72,"")</f>
        <v/>
      </c>
      <c r="I75" s="36" t="str">
        <f t="shared" ref="I75:P75" si="19">IFERROR(+I67/I72,"")</f>
        <v/>
      </c>
      <c r="J75" s="25" t="str">
        <f>IFERROR(+J67/J72,"")</f>
        <v/>
      </c>
      <c r="K75" s="25" t="str">
        <f t="shared" si="19"/>
        <v/>
      </c>
      <c r="L75" s="25" t="str">
        <f t="shared" si="19"/>
        <v/>
      </c>
      <c r="M75" s="25" t="str">
        <f t="shared" si="19"/>
        <v/>
      </c>
      <c r="N75" s="25" t="str">
        <f t="shared" si="19"/>
        <v/>
      </c>
      <c r="O75" s="25" t="str">
        <f t="shared" si="19"/>
        <v/>
      </c>
      <c r="P75" s="25" t="str">
        <f t="shared" si="19"/>
        <v/>
      </c>
    </row>
    <row r="76" spans="3:16" ht="29.25" customHeight="1" x14ac:dyDescent="0.7">
      <c r="C76" s="9"/>
      <c r="D76" s="7" t="str">
        <f>MAX($B$15:B76)&amp;"-"&amp;COUNTA($D$61:D75)+1</f>
        <v>5-13</v>
      </c>
      <c r="E76" s="164" t="s">
        <v>86</v>
      </c>
      <c r="F76" s="43" t="s">
        <v>87</v>
      </c>
      <c r="G76" s="26"/>
      <c r="H76" s="77" t="str">
        <f>IFERROR((H74-G74)/G74,"")</f>
        <v/>
      </c>
      <c r="I76" s="78" t="str">
        <f t="shared" ref="I76:P77" si="20">IFERROR((I74-H74)/H74,"")</f>
        <v/>
      </c>
      <c r="J76" s="77" t="str">
        <f t="shared" si="20"/>
        <v/>
      </c>
      <c r="K76" s="77" t="str">
        <f t="shared" si="20"/>
        <v/>
      </c>
      <c r="L76" s="77" t="str">
        <f t="shared" si="20"/>
        <v/>
      </c>
      <c r="M76" s="77" t="str">
        <f t="shared" si="20"/>
        <v/>
      </c>
      <c r="N76" s="77" t="str">
        <f t="shared" si="20"/>
        <v/>
      </c>
      <c r="O76" s="77" t="str">
        <f t="shared" si="20"/>
        <v/>
      </c>
      <c r="P76" s="77" t="str">
        <f t="shared" si="20"/>
        <v/>
      </c>
    </row>
    <row r="77" spans="3:16" ht="29.25" customHeight="1" x14ac:dyDescent="0.7">
      <c r="C77" s="9"/>
      <c r="D77" s="7" t="str">
        <f>MAX($B$15:B77)&amp;"-"&amp;COUNTA($D$61:D76)+1</f>
        <v>5-14</v>
      </c>
      <c r="E77" s="164" t="s">
        <v>88</v>
      </c>
      <c r="F77" s="44" t="s">
        <v>89</v>
      </c>
      <c r="G77" s="26"/>
      <c r="H77" s="77" t="str">
        <f>IFERROR((H75-G75)/G75,"")</f>
        <v/>
      </c>
      <c r="I77" s="78" t="str">
        <f t="shared" si="20"/>
        <v/>
      </c>
      <c r="J77" s="77" t="str">
        <f t="shared" si="20"/>
        <v/>
      </c>
      <c r="K77" s="77" t="str">
        <f t="shared" si="20"/>
        <v/>
      </c>
      <c r="L77" s="77" t="str">
        <f t="shared" si="20"/>
        <v/>
      </c>
      <c r="M77" s="77" t="str">
        <f t="shared" si="20"/>
        <v/>
      </c>
      <c r="N77" s="77" t="str">
        <f t="shared" si="20"/>
        <v/>
      </c>
      <c r="O77" s="77" t="str">
        <f t="shared" si="20"/>
        <v/>
      </c>
      <c r="P77" s="77" t="str">
        <f t="shared" si="20"/>
        <v/>
      </c>
    </row>
    <row r="78" spans="3:16" ht="29.25" customHeight="1" x14ac:dyDescent="0.7">
      <c r="C78" s="9"/>
      <c r="D78" s="7" t="str">
        <f>MAX($B$15:B78)&amp;"-"&amp;COUNTA($D$61:D77)+1</f>
        <v>5-15</v>
      </c>
      <c r="E78" s="164" t="s">
        <v>90</v>
      </c>
      <c r="F78" s="43"/>
      <c r="G78" s="105" t="str">
        <f t="shared" ref="G78" si="21">IFERROR(+G68/G73,"")</f>
        <v/>
      </c>
      <c r="H78" s="106" t="str">
        <f>IFERROR(+H68/H73,"")</f>
        <v/>
      </c>
      <c r="I78" s="106" t="str">
        <f t="shared" ref="I78:P78" si="22">IFERROR(+I68/I73,"")</f>
        <v/>
      </c>
      <c r="J78" s="106" t="str">
        <f t="shared" si="22"/>
        <v/>
      </c>
      <c r="K78" s="106" t="str">
        <f t="shared" si="22"/>
        <v/>
      </c>
      <c r="L78" s="106" t="str">
        <f t="shared" si="22"/>
        <v/>
      </c>
      <c r="M78" s="106" t="str">
        <f t="shared" si="22"/>
        <v/>
      </c>
      <c r="N78" s="106" t="str">
        <f t="shared" si="22"/>
        <v/>
      </c>
      <c r="O78" s="106" t="str">
        <f t="shared" si="22"/>
        <v/>
      </c>
      <c r="P78" s="106" t="str">
        <f t="shared" si="22"/>
        <v/>
      </c>
    </row>
    <row r="79" spans="3:16" ht="29.25" customHeight="1" x14ac:dyDescent="0.7">
      <c r="C79" s="9"/>
      <c r="D79" s="7" t="str">
        <f>MAX($B$15:B79)&amp;"-"&amp;COUNTA($D$61:D78)+1</f>
        <v>5-16</v>
      </c>
      <c r="E79" s="164" t="s">
        <v>91</v>
      </c>
      <c r="F79" s="43" t="s">
        <v>87</v>
      </c>
      <c r="G79" s="26"/>
      <c r="H79" s="77" t="str">
        <f>IFERROR((H78-G78)/G78,"")</f>
        <v/>
      </c>
      <c r="I79" s="78" t="str">
        <f>IFERROR((I78-H78)/H78,"")</f>
        <v/>
      </c>
      <c r="J79" s="77" t="str">
        <f t="shared" ref="J79:P79" si="23">IFERROR((J78-I78)/I78,"")</f>
        <v/>
      </c>
      <c r="K79" s="77" t="str">
        <f t="shared" si="23"/>
        <v/>
      </c>
      <c r="L79" s="77" t="str">
        <f t="shared" si="23"/>
        <v/>
      </c>
      <c r="M79" s="77" t="str">
        <f t="shared" si="23"/>
        <v/>
      </c>
      <c r="N79" s="77" t="str">
        <f t="shared" si="23"/>
        <v/>
      </c>
      <c r="O79" s="77" t="str">
        <f t="shared" si="23"/>
        <v/>
      </c>
      <c r="P79" s="77" t="str">
        <f t="shared" si="23"/>
        <v/>
      </c>
    </row>
    <row r="80" spans="3:16" ht="29.25" customHeight="1" x14ac:dyDescent="0.7">
      <c r="C80" s="9"/>
      <c r="D80" s="7" t="str">
        <f>MAX($B$15:B80)&amp;"-"&amp;COUNTA($D$61:D79)+1</f>
        <v>5-17</v>
      </c>
      <c r="E80" s="164" t="s">
        <v>92</v>
      </c>
      <c r="F80" s="43"/>
      <c r="G80" s="24" t="str">
        <f>IFERROR(+G70/(G71+G73),"")</f>
        <v/>
      </c>
      <c r="H80" s="25" t="str">
        <f t="shared" ref="H80:P80" si="24">IFERROR(+H70/(H71+H73),"")</f>
        <v/>
      </c>
      <c r="I80" s="36" t="str">
        <f>IFERROR(+I70/(I71+I73),"")</f>
        <v/>
      </c>
      <c r="J80" s="25" t="str">
        <f t="shared" si="24"/>
        <v/>
      </c>
      <c r="K80" s="25" t="str">
        <f t="shared" si="24"/>
        <v/>
      </c>
      <c r="L80" s="25" t="str">
        <f t="shared" si="24"/>
        <v/>
      </c>
      <c r="M80" s="25" t="str">
        <f t="shared" si="24"/>
        <v/>
      </c>
      <c r="N80" s="25" t="str">
        <f t="shared" si="24"/>
        <v/>
      </c>
      <c r="O80" s="25" t="str">
        <f t="shared" si="24"/>
        <v/>
      </c>
      <c r="P80" s="25" t="str">
        <f t="shared" si="24"/>
        <v/>
      </c>
    </row>
    <row r="81" spans="2:17" ht="29.25" customHeight="1" x14ac:dyDescent="0.7">
      <c r="C81" s="9"/>
      <c r="D81" s="7" t="str">
        <f>MAX($B$15:B81)&amp;"-"&amp;COUNTA($D$61:D80)+1</f>
        <v>5-18</v>
      </c>
      <c r="E81" s="164" t="s">
        <v>93</v>
      </c>
      <c r="F81" s="44"/>
      <c r="G81" s="24" t="str">
        <f t="shared" ref="G81" si="25">IFERROR(+G70/(G72+G73),"")</f>
        <v/>
      </c>
      <c r="H81" s="25" t="str">
        <f>IFERROR(+H70/(H72+H73),"")</f>
        <v/>
      </c>
      <c r="I81" s="36" t="str">
        <f>IFERROR(+I70/(I72+I73),"")</f>
        <v/>
      </c>
      <c r="J81" s="25" t="str">
        <f t="shared" ref="J81:P81" si="26">IFERROR(+J70/(J72+J73),"")</f>
        <v/>
      </c>
      <c r="K81" s="25" t="str">
        <f t="shared" si="26"/>
        <v/>
      </c>
      <c r="L81" s="25" t="str">
        <f t="shared" si="26"/>
        <v/>
      </c>
      <c r="M81" s="25" t="str">
        <f t="shared" si="26"/>
        <v/>
      </c>
      <c r="N81" s="25" t="str">
        <f t="shared" si="26"/>
        <v/>
      </c>
      <c r="O81" s="25" t="str">
        <f t="shared" si="26"/>
        <v/>
      </c>
      <c r="P81" s="25" t="str">
        <f t="shared" si="26"/>
        <v/>
      </c>
    </row>
    <row r="82" spans="2:17" ht="29.25" customHeight="1" x14ac:dyDescent="0.7">
      <c r="D82" s="5" t="str">
        <f>MAX($B$15:B82)&amp;"-"&amp;COUNTA($D$61:D81)+1</f>
        <v>5-19</v>
      </c>
      <c r="E82" s="40" t="s">
        <v>119</v>
      </c>
      <c r="F82" s="39" t="s">
        <v>87</v>
      </c>
      <c r="G82" s="200"/>
      <c r="H82" s="102" t="s">
        <v>120</v>
      </c>
    </row>
    <row r="83" spans="2:17" x14ac:dyDescent="0.7">
      <c r="E83" s="6"/>
      <c r="F83" s="6"/>
    </row>
    <row r="84" spans="2:17" x14ac:dyDescent="0.7">
      <c r="B84" s="82">
        <f>MAX($B$14:B83)+1</f>
        <v>6</v>
      </c>
      <c r="C84" s="74" t="s">
        <v>121</v>
      </c>
      <c r="D84" s="81"/>
      <c r="E84" s="23"/>
      <c r="F84" s="23"/>
      <c r="G84" s="23"/>
    </row>
    <row r="85" spans="2:17" ht="29.25" customHeight="1" x14ac:dyDescent="0.7">
      <c r="D85" s="5" t="str">
        <f>MAX($B$15:B85)&amp;"-"&amp;COUNTA($D$84:D84)+1</f>
        <v>6-1</v>
      </c>
      <c r="E85" s="47" t="s">
        <v>122</v>
      </c>
      <c r="F85" s="39" t="s">
        <v>108</v>
      </c>
      <c r="G85" s="201"/>
      <c r="I85" s="65"/>
    </row>
    <row r="86" spans="2:17" ht="29.25" customHeight="1" x14ac:dyDescent="0.7">
      <c r="D86" s="5" t="str">
        <f>MAX($B$15:B86)&amp;"-"&amp;COUNTA($D$84:D85)+1</f>
        <v>6-2</v>
      </c>
      <c r="E86" s="47" t="s">
        <v>123</v>
      </c>
      <c r="F86" s="39" t="s">
        <v>124</v>
      </c>
      <c r="G86" s="202"/>
      <c r="H86" s="202"/>
      <c r="I86" s="202"/>
      <c r="J86" s="202"/>
      <c r="K86" s="202"/>
    </row>
    <row r="87" spans="2:17" x14ac:dyDescent="0.7">
      <c r="C87" s="9"/>
      <c r="D87" s="9"/>
      <c r="E87" s="108" t="s">
        <v>125</v>
      </c>
      <c r="F87" s="70"/>
      <c r="G87" s="62"/>
      <c r="H87" s="62"/>
    </row>
    <row r="88" spans="2:17" x14ac:dyDescent="0.7">
      <c r="E88" s="6"/>
      <c r="F88" s="6"/>
    </row>
    <row r="89" spans="2:17" ht="18" thickBot="1" x14ac:dyDescent="0.75">
      <c r="B89" s="104"/>
      <c r="C89" s="75" t="s">
        <v>126</v>
      </c>
      <c r="D89" s="4"/>
      <c r="E89" s="6"/>
      <c r="F89" s="6"/>
    </row>
    <row r="90" spans="2:17" ht="29.25" customHeight="1" thickBot="1" x14ac:dyDescent="0.75">
      <c r="D90" s="181">
        <f>COUNTA($D108:D$108)+1</f>
        <v>1</v>
      </c>
      <c r="E90" s="182" t="s">
        <v>127</v>
      </c>
      <c r="F90" s="183"/>
      <c r="G90" s="184" t="str">
        <f>IF($G$85="","",$G$85)</f>
        <v/>
      </c>
      <c r="H90" s="6"/>
      <c r="M90" s="168" t="s">
        <v>128</v>
      </c>
      <c r="N90" s="79" t="s">
        <v>129</v>
      </c>
      <c r="O90" s="79" t="s">
        <v>130</v>
      </c>
      <c r="P90" s="79" t="str">
        <f>"基準："&amp;$G90</f>
        <v>基準：</v>
      </c>
    </row>
    <row r="91" spans="2:17" ht="29.25" customHeight="1" x14ac:dyDescent="0.7">
      <c r="D91" s="81">
        <f>COUNTA($D$108:D109)+1</f>
        <v>2</v>
      </c>
      <c r="E91" s="83" t="s">
        <v>131</v>
      </c>
      <c r="F91" s="87" t="s">
        <v>108</v>
      </c>
      <c r="G91" s="203"/>
      <c r="H91" s="6"/>
      <c r="M91" s="167" t="s">
        <v>132</v>
      </c>
      <c r="N91" s="167" t="str">
        <f>IF($G$34="就業時間換算","－",IFERROR(((HLOOKUP(DATE(YEAR($E$13)+3,MONTH($E$9),DAY($E$9)),$G95:$P106,7,FALSE))/(HLOOKUP(DATE(YEAR($E$13),MONTH($E$9),DAY($E$9)),$G95:$P106,7,FALSE)))^(1/3)-1,""))</f>
        <v/>
      </c>
      <c r="O91" s="185" t="str">
        <f>IF($G$34="人数換算","－",IFERROR(((HLOOKUP(DATE(YEAR($E$13)+3,MONTH($E$9),DAY($E$9)),$G95:$P106,8,FALSE))/(HLOOKUP(DATE(YEAR($E$13),MONTH($E$9),DAY($E$9)),$G95:$P106,8,FALSE)))^(1/3)-1,""))</f>
        <v/>
      </c>
      <c r="P91" s="210" t="str">
        <f>IFERROR(VLOOKUP($G90,【参考】最低賃金の5年間の年平均の年平均上昇率!$B$4:$C$50,2,FALSE),"")</f>
        <v/>
      </c>
      <c r="Q91" s="170" t="str">
        <f>IF($G$34="人数換算",$N91,IF($G$34="就業時間換算",$O91,""))</f>
        <v/>
      </c>
    </row>
    <row r="92" spans="2:17" ht="29.25" customHeight="1" x14ac:dyDescent="0.7">
      <c r="D92" s="81">
        <f>COUNTA($D$108:D110)+1</f>
        <v>3</v>
      </c>
      <c r="E92" s="83" t="s">
        <v>133</v>
      </c>
      <c r="F92" s="52" t="s">
        <v>108</v>
      </c>
      <c r="G92" s="204"/>
      <c r="H92" s="6"/>
      <c r="M92" s="167" t="s">
        <v>134</v>
      </c>
      <c r="N92" s="167" t="str">
        <f>IFERROR(((HLOOKUP(DATE(YEAR($E$13)+3,MONTH($E$9),DAY($E$9)),$G95:$P106,11,FALSE))/(HLOOKUP(DATE(YEAR($E$13),MONTH($E$9),DAY($E$9)),$G95:$P106,11,FALSE)))^(1/3)-1,"")</f>
        <v/>
      </c>
      <c r="O92" s="186" t="s">
        <v>135</v>
      </c>
      <c r="P92" s="211"/>
    </row>
    <row r="93" spans="2:17" x14ac:dyDescent="0.7">
      <c r="D93" s="1"/>
      <c r="E93" s="98" t="s">
        <v>114</v>
      </c>
      <c r="G93" s="1" t="s">
        <v>136</v>
      </c>
    </row>
    <row r="94" spans="2:17" x14ac:dyDescent="0.7">
      <c r="D94" s="1"/>
      <c r="G94" s="97" t="s">
        <v>54</v>
      </c>
      <c r="H94" s="97" t="s">
        <v>55</v>
      </c>
      <c r="I94" s="97" t="s">
        <v>56</v>
      </c>
      <c r="J94" s="64" t="s">
        <v>57</v>
      </c>
      <c r="K94" s="64"/>
      <c r="L94" s="64"/>
      <c r="M94" s="64"/>
      <c r="N94" s="64"/>
      <c r="O94" s="64"/>
      <c r="P94" s="64"/>
    </row>
    <row r="95" spans="2:17" x14ac:dyDescent="0.7">
      <c r="D95" s="23"/>
      <c r="E95" s="23"/>
      <c r="F95" s="86"/>
      <c r="G95" s="95" t="str">
        <f>IF($I95="","",EDATE(H95,-12))</f>
        <v/>
      </c>
      <c r="H95" s="95" t="str">
        <f>IF($I95="","",EDATE(I95,-12))</f>
        <v/>
      </c>
      <c r="I95" s="95" t="str">
        <f>IF($I$12="","",$I$12)</f>
        <v/>
      </c>
      <c r="J95" s="96" t="str">
        <f>IF($I95="","",EDATE(I95,12))</f>
        <v/>
      </c>
      <c r="K95" s="96" t="str">
        <f t="shared" ref="K95:N95" si="27">IF($I95="","",EDATE(J95,12))</f>
        <v/>
      </c>
      <c r="L95" s="96" t="str">
        <f t="shared" si="27"/>
        <v/>
      </c>
      <c r="M95" s="96" t="str">
        <f t="shared" si="27"/>
        <v/>
      </c>
      <c r="N95" s="96" t="str">
        <f t="shared" si="27"/>
        <v/>
      </c>
      <c r="O95" s="96" t="str">
        <f>IF($I95="","",EDATE(N95,12))</f>
        <v/>
      </c>
      <c r="P95" s="96" t="str">
        <f t="shared" ref="P95" si="28">IF($I95="","",EDATE(O95,12))</f>
        <v/>
      </c>
    </row>
    <row r="96" spans="2:17" ht="29.25" customHeight="1" x14ac:dyDescent="0.7">
      <c r="D96" s="5">
        <f>COUNTA($D$108:D114)+1</f>
        <v>4</v>
      </c>
      <c r="E96" s="40" t="s">
        <v>74</v>
      </c>
      <c r="F96" s="39"/>
      <c r="G96" s="195"/>
      <c r="H96" s="142"/>
      <c r="I96" s="196"/>
      <c r="J96" s="142"/>
      <c r="K96" s="142"/>
      <c r="L96" s="142"/>
      <c r="M96" s="142"/>
      <c r="N96" s="142"/>
      <c r="O96" s="142"/>
      <c r="P96" s="142"/>
    </row>
    <row r="97" spans="2:17" ht="29.25" customHeight="1" x14ac:dyDescent="0.7">
      <c r="C97" s="9"/>
      <c r="D97" s="5">
        <f>COUNTA($D$108:D115)+1</f>
        <v>5</v>
      </c>
      <c r="E97" s="40" t="s">
        <v>75</v>
      </c>
      <c r="F97" s="39"/>
      <c r="G97" s="195"/>
      <c r="H97" s="142"/>
      <c r="I97" s="196"/>
      <c r="J97" s="142"/>
      <c r="K97" s="142"/>
      <c r="L97" s="142"/>
      <c r="M97" s="142"/>
      <c r="N97" s="142"/>
      <c r="O97" s="142"/>
      <c r="P97" s="142"/>
    </row>
    <row r="98" spans="2:17" ht="29.25" customHeight="1" x14ac:dyDescent="0.7">
      <c r="C98" s="9"/>
      <c r="D98" s="5">
        <f>COUNTA($D$108:D116)+1</f>
        <v>6</v>
      </c>
      <c r="E98" s="40" t="s">
        <v>80</v>
      </c>
      <c r="F98" s="39" t="s">
        <v>81</v>
      </c>
      <c r="G98" s="195"/>
      <c r="H98" s="142"/>
      <c r="I98" s="196"/>
      <c r="J98" s="142"/>
      <c r="K98" s="142"/>
      <c r="L98" s="142"/>
      <c r="M98" s="142"/>
      <c r="N98" s="142"/>
      <c r="O98" s="142"/>
      <c r="P98" s="142"/>
    </row>
    <row r="99" spans="2:17" ht="29.25" customHeight="1" x14ac:dyDescent="0.7">
      <c r="C99" s="9"/>
      <c r="D99" s="5">
        <f>COUNTA($D$108:D117)+1</f>
        <v>7</v>
      </c>
      <c r="E99" s="40" t="s">
        <v>82</v>
      </c>
      <c r="F99" s="41" t="s">
        <v>81</v>
      </c>
      <c r="G99" s="195"/>
      <c r="H99" s="142"/>
      <c r="I99" s="196"/>
      <c r="J99" s="142"/>
      <c r="K99" s="142"/>
      <c r="L99" s="142"/>
      <c r="M99" s="142"/>
      <c r="N99" s="142"/>
      <c r="O99" s="142"/>
      <c r="P99" s="142"/>
    </row>
    <row r="100" spans="2:17" ht="29.25" customHeight="1" x14ac:dyDescent="0.7">
      <c r="C100" s="9"/>
      <c r="D100" s="5">
        <f>COUNTA($D$108:D118)+1</f>
        <v>8</v>
      </c>
      <c r="E100" s="40" t="s">
        <v>83</v>
      </c>
      <c r="F100" s="39" t="s">
        <v>137</v>
      </c>
      <c r="G100" s="195"/>
      <c r="H100" s="142"/>
      <c r="I100" s="196"/>
      <c r="J100" s="142"/>
      <c r="K100" s="142"/>
      <c r="L100" s="142"/>
      <c r="M100" s="142"/>
      <c r="N100" s="142"/>
      <c r="O100" s="142"/>
      <c r="P100" s="142"/>
    </row>
    <row r="101" spans="2:17" ht="29.25" customHeight="1" x14ac:dyDescent="0.7">
      <c r="C101" s="9"/>
      <c r="D101" s="7">
        <f>COUNTA($D$108:D119)+1</f>
        <v>9</v>
      </c>
      <c r="E101" s="42" t="s">
        <v>84</v>
      </c>
      <c r="F101" s="43"/>
      <c r="G101" s="24" t="str">
        <f>IF($G$34="就業時間換算","",IFERROR(+G96/G98,""))</f>
        <v/>
      </c>
      <c r="H101" s="25" t="str">
        <f t="shared" ref="H101:P101" si="29">IF($G$34="就業時間換算","",IFERROR(+H96/H98,""))</f>
        <v/>
      </c>
      <c r="I101" s="36" t="str">
        <f t="shared" si="29"/>
        <v/>
      </c>
      <c r="J101" s="25" t="str">
        <f t="shared" si="29"/>
        <v/>
      </c>
      <c r="K101" s="25" t="str">
        <f t="shared" si="29"/>
        <v/>
      </c>
      <c r="L101" s="25" t="str">
        <f t="shared" si="29"/>
        <v/>
      </c>
      <c r="M101" s="25" t="str">
        <f t="shared" si="29"/>
        <v/>
      </c>
      <c r="N101" s="25" t="str">
        <f t="shared" si="29"/>
        <v/>
      </c>
      <c r="O101" s="25" t="str">
        <f t="shared" si="29"/>
        <v/>
      </c>
      <c r="P101" s="25" t="str">
        <f t="shared" si="29"/>
        <v/>
      </c>
    </row>
    <row r="102" spans="2:17" ht="29.25" customHeight="1" x14ac:dyDescent="0.7">
      <c r="C102" s="9"/>
      <c r="D102" s="7">
        <f>COUNTA($D$108:D120)+1</f>
        <v>10</v>
      </c>
      <c r="E102" s="42" t="s">
        <v>85</v>
      </c>
      <c r="F102" s="44"/>
      <c r="G102" s="24" t="str">
        <f>IF($G$34="人数換算","",IFERROR(+G96/G99,""))</f>
        <v/>
      </c>
      <c r="H102" s="25" t="str">
        <f>IF($G$34="人数換算","",IFERROR(+H96/H99,""))</f>
        <v/>
      </c>
      <c r="I102" s="36" t="str">
        <f t="shared" ref="I102:P102" si="30">IF($G$34="人数換算","",IFERROR(+I96/I99,""))</f>
        <v/>
      </c>
      <c r="J102" s="25" t="str">
        <f t="shared" si="30"/>
        <v/>
      </c>
      <c r="K102" s="25" t="str">
        <f t="shared" si="30"/>
        <v/>
      </c>
      <c r="L102" s="25" t="str">
        <f t="shared" si="30"/>
        <v/>
      </c>
      <c r="M102" s="25" t="str">
        <f t="shared" si="30"/>
        <v/>
      </c>
      <c r="N102" s="25" t="str">
        <f t="shared" si="30"/>
        <v/>
      </c>
      <c r="O102" s="25" t="str">
        <f t="shared" si="30"/>
        <v/>
      </c>
      <c r="P102" s="25" t="str">
        <f t="shared" si="30"/>
        <v/>
      </c>
    </row>
    <row r="103" spans="2:17" ht="29.25" customHeight="1" x14ac:dyDescent="0.7">
      <c r="C103" s="9"/>
      <c r="D103" s="7">
        <f>COUNTA($D$108:D121)+1</f>
        <v>11</v>
      </c>
      <c r="E103" s="42" t="s">
        <v>86</v>
      </c>
      <c r="F103" s="43" t="s">
        <v>87</v>
      </c>
      <c r="G103" s="26"/>
      <c r="H103" s="77" t="str">
        <f>IFERROR((H101-G101)/G101,"")</f>
        <v/>
      </c>
      <c r="I103" s="78" t="str">
        <f>IFERROR((I101-H101)/H101,"")</f>
        <v/>
      </c>
      <c r="J103" s="77" t="str">
        <f t="shared" ref="J103:P104" si="31">IFERROR((J101-I101)/I101,"")</f>
        <v/>
      </c>
      <c r="K103" s="77" t="str">
        <f t="shared" si="31"/>
        <v/>
      </c>
      <c r="L103" s="77" t="str">
        <f t="shared" si="31"/>
        <v/>
      </c>
      <c r="M103" s="77" t="str">
        <f t="shared" si="31"/>
        <v/>
      </c>
      <c r="N103" s="77" t="str">
        <f t="shared" si="31"/>
        <v/>
      </c>
      <c r="O103" s="77" t="str">
        <f t="shared" si="31"/>
        <v/>
      </c>
      <c r="P103" s="77" t="str">
        <f t="shared" si="31"/>
        <v/>
      </c>
    </row>
    <row r="104" spans="2:17" ht="29.25" customHeight="1" x14ac:dyDescent="0.7">
      <c r="C104" s="9"/>
      <c r="D104" s="7">
        <f>COUNTA($D$108:D122)+1</f>
        <v>12</v>
      </c>
      <c r="E104" s="42" t="s">
        <v>88</v>
      </c>
      <c r="F104" s="44" t="s">
        <v>89</v>
      </c>
      <c r="G104" s="26"/>
      <c r="H104" s="77" t="str">
        <f>IFERROR((H102-G102)/G102,"")</f>
        <v/>
      </c>
      <c r="I104" s="78" t="str">
        <f t="shared" ref="I104" si="32">IFERROR((I102-H102)/H102,"")</f>
        <v/>
      </c>
      <c r="J104" s="77" t="str">
        <f t="shared" si="31"/>
        <v/>
      </c>
      <c r="K104" s="77" t="str">
        <f t="shared" si="31"/>
        <v/>
      </c>
      <c r="L104" s="77" t="str">
        <f t="shared" si="31"/>
        <v/>
      </c>
      <c r="M104" s="77" t="str">
        <f t="shared" si="31"/>
        <v/>
      </c>
      <c r="N104" s="77" t="str">
        <f t="shared" si="31"/>
        <v/>
      </c>
      <c r="O104" s="77" t="str">
        <f t="shared" si="31"/>
        <v/>
      </c>
      <c r="P104" s="77" t="str">
        <f t="shared" si="31"/>
        <v/>
      </c>
    </row>
    <row r="105" spans="2:17" ht="29.25" customHeight="1" x14ac:dyDescent="0.7">
      <c r="C105" s="9"/>
      <c r="D105" s="7">
        <f>COUNTA($D$108:D123)+1</f>
        <v>13</v>
      </c>
      <c r="E105" s="42" t="s">
        <v>90</v>
      </c>
      <c r="F105" s="43"/>
      <c r="G105" s="105" t="str">
        <f>IFERROR(+G97/G100,"")</f>
        <v/>
      </c>
      <c r="H105" s="106" t="str">
        <f>IFERROR(+H97/H100,"")</f>
        <v/>
      </c>
      <c r="I105" s="106" t="str">
        <f t="shared" ref="I105:P105" si="33">IFERROR(+I97/I100,"")</f>
        <v/>
      </c>
      <c r="J105" s="106" t="str">
        <f t="shared" si="33"/>
        <v/>
      </c>
      <c r="K105" s="106" t="str">
        <f t="shared" si="33"/>
        <v/>
      </c>
      <c r="L105" s="106" t="str">
        <f t="shared" si="33"/>
        <v/>
      </c>
      <c r="M105" s="106" t="str">
        <f t="shared" si="33"/>
        <v/>
      </c>
      <c r="N105" s="106" t="str">
        <f t="shared" si="33"/>
        <v/>
      </c>
      <c r="O105" s="106" t="str">
        <f t="shared" si="33"/>
        <v/>
      </c>
      <c r="P105" s="106" t="str">
        <f t="shared" si="33"/>
        <v/>
      </c>
    </row>
    <row r="106" spans="2:17" ht="29.25" customHeight="1" x14ac:dyDescent="0.7">
      <c r="D106" s="7">
        <f>COUNTA($D$108:D124)+1</f>
        <v>14</v>
      </c>
      <c r="E106" s="42" t="s">
        <v>91</v>
      </c>
      <c r="F106" s="43" t="s">
        <v>87</v>
      </c>
      <c r="G106" s="26"/>
      <c r="H106" s="77" t="str">
        <f>IFERROR((H105-G105)/G105,"")</f>
        <v/>
      </c>
      <c r="I106" s="78" t="str">
        <f>IFERROR((I105-H105)/H105,"")</f>
        <v/>
      </c>
      <c r="J106" s="77" t="str">
        <f t="shared" ref="J106:M106" si="34">IFERROR((J105-I105)/I105,"")</f>
        <v/>
      </c>
      <c r="K106" s="77" t="str">
        <f t="shared" si="34"/>
        <v/>
      </c>
      <c r="L106" s="77" t="str">
        <f t="shared" si="34"/>
        <v/>
      </c>
      <c r="M106" s="77" t="str">
        <f t="shared" si="34"/>
        <v/>
      </c>
      <c r="N106" s="77" t="str">
        <f>IFERROR((N105-M105)/M105,"")</f>
        <v/>
      </c>
      <c r="O106" s="77" t="str">
        <f t="shared" ref="O106:P106" si="35">IFERROR((O105-N105)/N105,"")</f>
        <v/>
      </c>
      <c r="P106" s="77" t="str">
        <f t="shared" si="35"/>
        <v/>
      </c>
    </row>
    <row r="107" spans="2:17" x14ac:dyDescent="0.7">
      <c r="E107" s="71"/>
    </row>
    <row r="108" spans="2:17" ht="18" thickBot="1" x14ac:dyDescent="0.75">
      <c r="B108" s="104"/>
      <c r="C108" s="75" t="s">
        <v>138</v>
      </c>
      <c r="D108" s="4"/>
      <c r="E108" s="6"/>
      <c r="F108" s="6"/>
      <c r="M108" s="166"/>
    </row>
    <row r="109" spans="2:17" ht="29.25" customHeight="1" thickBot="1" x14ac:dyDescent="0.75">
      <c r="D109" s="181">
        <f>COUNTA($D$108:D108)+1</f>
        <v>1</v>
      </c>
      <c r="E109" s="182" t="s">
        <v>127</v>
      </c>
      <c r="F109" s="183"/>
      <c r="G109" s="184" t="str">
        <f>IF($G$86="","",$G$86)</f>
        <v/>
      </c>
      <c r="L109" s="53"/>
      <c r="M109" s="168" t="s">
        <v>128</v>
      </c>
      <c r="N109" s="79" t="s">
        <v>129</v>
      </c>
      <c r="O109" s="79" t="s">
        <v>130</v>
      </c>
      <c r="P109" s="79" t="str">
        <f>"基準："&amp;$G109</f>
        <v>基準：</v>
      </c>
    </row>
    <row r="110" spans="2:17" ht="29.25" customHeight="1" x14ac:dyDescent="0.7">
      <c r="D110" s="81">
        <f>COUNTA($D$108:D109)+1</f>
        <v>2</v>
      </c>
      <c r="E110" s="83" t="s">
        <v>131</v>
      </c>
      <c r="F110" s="87" t="s">
        <v>108</v>
      </c>
      <c r="G110" s="203"/>
      <c r="H110" s="6"/>
      <c r="M110" s="167" t="s">
        <v>132</v>
      </c>
      <c r="N110" s="167" t="str">
        <f>IF($G$34="就業時間換算","－",IFERROR(((HLOOKUP(DATE(YEAR($E$13)+3,MONTH($E$9),DAY($E$9)),$G114:$P125,7,FALSE))/(HLOOKUP(DATE(YEAR($E$13),MONTH($E$9),DAY($E$9)),$G114:$P125,7,FALSE)))^(1/3)-1,""))</f>
        <v/>
      </c>
      <c r="O110" s="185" t="str">
        <f>IF($G$34="人数換算","－",IFERROR(((HLOOKUP(DATE(YEAR($E$13)+3,MONTH($E$9),DAY($E$9)),$G114:$P125,8,FALSE))/(HLOOKUP(DATE(YEAR($E$13),MONTH($E$9),DAY($E$9)),$G114:$P125,8,FALSE)))^(1/3)-1,""))</f>
        <v/>
      </c>
      <c r="P110" s="210" t="str">
        <f>IFERROR(VLOOKUP($G109,【参考】最低賃金の5年間の年平均の年平均上昇率!$B$4:$C$50,2,FALSE),"")</f>
        <v/>
      </c>
      <c r="Q110" s="170" t="str">
        <f>IF($G$34="人数換算",$N110,IF($G$34="就業時間換算",$O110,""))</f>
        <v/>
      </c>
    </row>
    <row r="111" spans="2:17" ht="29.25" customHeight="1" x14ac:dyDescent="0.7">
      <c r="D111" s="81">
        <f>COUNTA($D$108:D110)+1</f>
        <v>3</v>
      </c>
      <c r="E111" s="83" t="s">
        <v>133</v>
      </c>
      <c r="F111" s="52" t="s">
        <v>108</v>
      </c>
      <c r="G111" s="204"/>
      <c r="H111" s="6"/>
      <c r="M111" s="167" t="s">
        <v>134</v>
      </c>
      <c r="N111" s="167" t="str">
        <f>IFERROR(((HLOOKUP(DATE(YEAR($E$13)+3,MONTH($E$9),DAY($E$9)),$G114:$P125,11,FALSE))/(HLOOKUP(DATE(YEAR($E$13),MONTH($E$9),DAY($E$9)),$G114:$P125,11,FALSE)))^(1/3)-1,"")</f>
        <v/>
      </c>
      <c r="O111" s="186" t="s">
        <v>135</v>
      </c>
      <c r="P111" s="211"/>
    </row>
    <row r="112" spans="2:17" x14ac:dyDescent="0.7">
      <c r="D112" s="1"/>
      <c r="E112" s="98" t="s">
        <v>114</v>
      </c>
      <c r="G112" s="1" t="s">
        <v>136</v>
      </c>
    </row>
    <row r="113" spans="2:16" x14ac:dyDescent="0.7">
      <c r="D113" s="1"/>
      <c r="G113" s="97" t="s">
        <v>54</v>
      </c>
      <c r="H113" s="97" t="s">
        <v>55</v>
      </c>
      <c r="I113" s="97" t="s">
        <v>56</v>
      </c>
      <c r="J113" s="64" t="s">
        <v>57</v>
      </c>
      <c r="K113" s="64"/>
      <c r="L113" s="64"/>
      <c r="M113" s="64"/>
      <c r="N113" s="64"/>
      <c r="O113" s="64"/>
      <c r="P113" s="64"/>
    </row>
    <row r="114" spans="2:16" x14ac:dyDescent="0.7">
      <c r="D114" s="23"/>
      <c r="E114" s="23"/>
      <c r="F114" s="86"/>
      <c r="G114" s="95" t="str">
        <f>IF($I114="","",EDATE(H114,-12))</f>
        <v/>
      </c>
      <c r="H114" s="95" t="str">
        <f>IF($I114="","",EDATE(I114,-12))</f>
        <v/>
      </c>
      <c r="I114" s="95" t="str">
        <f>IF($I$12="","",$I$12)</f>
        <v/>
      </c>
      <c r="J114" s="96" t="str">
        <f>IF($I114="","",EDATE(I114,12))</f>
        <v/>
      </c>
      <c r="K114" s="96" t="str">
        <f t="shared" ref="K114:P114" si="36">IF($I114="","",EDATE(J114,12))</f>
        <v/>
      </c>
      <c r="L114" s="96" t="str">
        <f t="shared" si="36"/>
        <v/>
      </c>
      <c r="M114" s="96" t="str">
        <f t="shared" si="36"/>
        <v/>
      </c>
      <c r="N114" s="96" t="str">
        <f t="shared" si="36"/>
        <v/>
      </c>
      <c r="O114" s="96" t="str">
        <f>IF($I114="","",EDATE(N114,12))</f>
        <v/>
      </c>
      <c r="P114" s="96" t="str">
        <f t="shared" si="36"/>
        <v/>
      </c>
    </row>
    <row r="115" spans="2:16" ht="29.25" customHeight="1" x14ac:dyDescent="0.7">
      <c r="D115" s="5">
        <f>COUNTA($D$108:D114)+1</f>
        <v>4</v>
      </c>
      <c r="E115" s="40" t="s">
        <v>74</v>
      </c>
      <c r="F115" s="39"/>
      <c r="G115" s="195"/>
      <c r="H115" s="142"/>
      <c r="I115" s="196"/>
      <c r="J115" s="142"/>
      <c r="K115" s="142"/>
      <c r="L115" s="142"/>
      <c r="M115" s="142"/>
      <c r="N115" s="142"/>
      <c r="O115" s="142"/>
      <c r="P115" s="142"/>
    </row>
    <row r="116" spans="2:16" ht="29.25" customHeight="1" x14ac:dyDescent="0.7">
      <c r="C116" s="9"/>
      <c r="D116" s="5">
        <f>COUNTA($D$108:D115)+1</f>
        <v>5</v>
      </c>
      <c r="E116" s="40" t="s">
        <v>75</v>
      </c>
      <c r="F116" s="39"/>
      <c r="G116" s="195"/>
      <c r="H116" s="142"/>
      <c r="I116" s="196"/>
      <c r="J116" s="142"/>
      <c r="K116" s="142"/>
      <c r="L116" s="142"/>
      <c r="M116" s="142"/>
      <c r="N116" s="142"/>
      <c r="O116" s="142"/>
      <c r="P116" s="142"/>
    </row>
    <row r="117" spans="2:16" ht="29.25" customHeight="1" x14ac:dyDescent="0.7">
      <c r="C117" s="9"/>
      <c r="D117" s="5">
        <f>COUNTA($D$108:D116)+1</f>
        <v>6</v>
      </c>
      <c r="E117" s="40" t="s">
        <v>80</v>
      </c>
      <c r="F117" s="39" t="s">
        <v>81</v>
      </c>
      <c r="G117" s="195"/>
      <c r="H117" s="142"/>
      <c r="I117" s="196"/>
      <c r="J117" s="142"/>
      <c r="K117" s="142"/>
      <c r="L117" s="142"/>
      <c r="M117" s="142"/>
      <c r="N117" s="142"/>
      <c r="O117" s="142"/>
      <c r="P117" s="142"/>
    </row>
    <row r="118" spans="2:16" ht="29.25" customHeight="1" x14ac:dyDescent="0.7">
      <c r="C118" s="9"/>
      <c r="D118" s="5">
        <f>COUNTA($D$108:D117)+1</f>
        <v>7</v>
      </c>
      <c r="E118" s="40" t="s">
        <v>82</v>
      </c>
      <c r="F118" s="41" t="s">
        <v>81</v>
      </c>
      <c r="G118" s="195"/>
      <c r="H118" s="142"/>
      <c r="I118" s="196"/>
      <c r="J118" s="142"/>
      <c r="K118" s="142"/>
      <c r="L118" s="142"/>
      <c r="M118" s="142"/>
      <c r="N118" s="142"/>
      <c r="O118" s="142"/>
      <c r="P118" s="142"/>
    </row>
    <row r="119" spans="2:16" ht="29.25" customHeight="1" x14ac:dyDescent="0.7">
      <c r="C119" s="9"/>
      <c r="D119" s="5">
        <f>COUNTA($D$108:D118)+1</f>
        <v>8</v>
      </c>
      <c r="E119" s="40" t="s">
        <v>83</v>
      </c>
      <c r="F119" s="39" t="s">
        <v>139</v>
      </c>
      <c r="G119" s="195"/>
      <c r="H119" s="142"/>
      <c r="I119" s="196"/>
      <c r="J119" s="142"/>
      <c r="K119" s="142"/>
      <c r="L119" s="142"/>
      <c r="M119" s="142"/>
      <c r="N119" s="142"/>
      <c r="O119" s="142"/>
      <c r="P119" s="142"/>
    </row>
    <row r="120" spans="2:16" ht="29.25" customHeight="1" x14ac:dyDescent="0.7">
      <c r="C120" s="9"/>
      <c r="D120" s="7">
        <f>COUNTA($D$108:D119)+1</f>
        <v>9</v>
      </c>
      <c r="E120" s="42" t="s">
        <v>84</v>
      </c>
      <c r="F120" s="43"/>
      <c r="G120" s="24" t="str">
        <f>IF($G$34="就業時間換算","",IFERROR(+G115/G117,""))</f>
        <v/>
      </c>
      <c r="H120" s="25" t="str">
        <f t="shared" ref="H120:P120" si="37">IF($G$34="就業時間換算","",IFERROR(+H115/H117,""))</f>
        <v/>
      </c>
      <c r="I120" s="36" t="str">
        <f t="shared" si="37"/>
        <v/>
      </c>
      <c r="J120" s="25" t="str">
        <f t="shared" si="37"/>
        <v/>
      </c>
      <c r="K120" s="25" t="str">
        <f t="shared" si="37"/>
        <v/>
      </c>
      <c r="L120" s="25" t="str">
        <f t="shared" si="37"/>
        <v/>
      </c>
      <c r="M120" s="25" t="str">
        <f t="shared" si="37"/>
        <v/>
      </c>
      <c r="N120" s="25" t="str">
        <f t="shared" si="37"/>
        <v/>
      </c>
      <c r="O120" s="25" t="str">
        <f t="shared" si="37"/>
        <v/>
      </c>
      <c r="P120" s="25" t="str">
        <f t="shared" si="37"/>
        <v/>
      </c>
    </row>
    <row r="121" spans="2:16" ht="29.25" customHeight="1" x14ac:dyDescent="0.7">
      <c r="C121" s="9"/>
      <c r="D121" s="7">
        <f>COUNTA($D$108:D120)+1</f>
        <v>10</v>
      </c>
      <c r="E121" s="42" t="s">
        <v>85</v>
      </c>
      <c r="F121" s="44"/>
      <c r="G121" s="24" t="str">
        <f>IF($G$34="人数換算","",IFERROR(+G115/G118,""))</f>
        <v/>
      </c>
      <c r="H121" s="25" t="str">
        <f t="shared" ref="H121:P121" si="38">IF($G$34="人数換算","",IFERROR(+H115/H118,""))</f>
        <v/>
      </c>
      <c r="I121" s="36" t="str">
        <f t="shared" si="38"/>
        <v/>
      </c>
      <c r="J121" s="25" t="str">
        <f t="shared" si="38"/>
        <v/>
      </c>
      <c r="K121" s="25" t="str">
        <f t="shared" si="38"/>
        <v/>
      </c>
      <c r="L121" s="25" t="str">
        <f t="shared" si="38"/>
        <v/>
      </c>
      <c r="M121" s="25" t="str">
        <f t="shared" si="38"/>
        <v/>
      </c>
      <c r="N121" s="25" t="str">
        <f t="shared" si="38"/>
        <v/>
      </c>
      <c r="O121" s="25" t="str">
        <f t="shared" si="38"/>
        <v/>
      </c>
      <c r="P121" s="25" t="str">
        <f t="shared" si="38"/>
        <v/>
      </c>
    </row>
    <row r="122" spans="2:16" ht="29.25" customHeight="1" x14ac:dyDescent="0.7">
      <c r="C122" s="9"/>
      <c r="D122" s="7">
        <f>COUNTA($D$108:D121)+1</f>
        <v>11</v>
      </c>
      <c r="E122" s="42" t="s">
        <v>86</v>
      </c>
      <c r="F122" s="43" t="s">
        <v>87</v>
      </c>
      <c r="G122" s="26"/>
      <c r="H122" s="77" t="str">
        <f>IFERROR((H120-G120)/G120,"")</f>
        <v/>
      </c>
      <c r="I122" s="78" t="str">
        <f t="shared" ref="I122:P123" si="39">IFERROR((I120-H120)/H120,"")</f>
        <v/>
      </c>
      <c r="J122" s="77" t="str">
        <f t="shared" si="39"/>
        <v/>
      </c>
      <c r="K122" s="77" t="str">
        <f t="shared" si="39"/>
        <v/>
      </c>
      <c r="L122" s="77" t="str">
        <f t="shared" si="39"/>
        <v/>
      </c>
      <c r="M122" s="77" t="str">
        <f t="shared" si="39"/>
        <v/>
      </c>
      <c r="N122" s="77" t="str">
        <f t="shared" si="39"/>
        <v/>
      </c>
      <c r="O122" s="77" t="str">
        <f t="shared" si="39"/>
        <v/>
      </c>
      <c r="P122" s="77" t="str">
        <f t="shared" si="39"/>
        <v/>
      </c>
    </row>
    <row r="123" spans="2:16" ht="29.25" customHeight="1" x14ac:dyDescent="0.7">
      <c r="C123" s="9"/>
      <c r="D123" s="7">
        <f>COUNTA($D$108:D122)+1</f>
        <v>12</v>
      </c>
      <c r="E123" s="42" t="s">
        <v>88</v>
      </c>
      <c r="F123" s="44" t="s">
        <v>89</v>
      </c>
      <c r="G123" s="26"/>
      <c r="H123" s="77" t="str">
        <f>IFERROR((H121-G121)/G121,"")</f>
        <v/>
      </c>
      <c r="I123" s="78" t="str">
        <f t="shared" si="39"/>
        <v/>
      </c>
      <c r="J123" s="77" t="str">
        <f t="shared" si="39"/>
        <v/>
      </c>
      <c r="K123" s="77" t="str">
        <f t="shared" si="39"/>
        <v/>
      </c>
      <c r="L123" s="77" t="str">
        <f t="shared" si="39"/>
        <v/>
      </c>
      <c r="M123" s="77" t="str">
        <f t="shared" si="39"/>
        <v/>
      </c>
      <c r="N123" s="77" t="str">
        <f t="shared" si="39"/>
        <v/>
      </c>
      <c r="O123" s="77" t="str">
        <f>IFERROR((O121-N121)/N121,"")</f>
        <v/>
      </c>
      <c r="P123" s="77" t="str">
        <f>IFERROR((P121-O121)/O121,"")</f>
        <v/>
      </c>
    </row>
    <row r="124" spans="2:16" ht="29.25" customHeight="1" x14ac:dyDescent="0.7">
      <c r="C124" s="9"/>
      <c r="D124" s="7">
        <f>COUNTA($D$108:D123)+1</f>
        <v>13</v>
      </c>
      <c r="E124" s="42" t="s">
        <v>90</v>
      </c>
      <c r="F124" s="43"/>
      <c r="G124" s="105" t="str">
        <f>IFERROR(+G116/G119,"")</f>
        <v/>
      </c>
      <c r="H124" s="106" t="str">
        <f>IFERROR(+H116/H119,"")</f>
        <v/>
      </c>
      <c r="I124" s="106" t="str">
        <f t="shared" ref="I124:P124" si="40">IFERROR(+I116/I119,"")</f>
        <v/>
      </c>
      <c r="J124" s="106" t="str">
        <f t="shared" si="40"/>
        <v/>
      </c>
      <c r="K124" s="106" t="str">
        <f t="shared" si="40"/>
        <v/>
      </c>
      <c r="L124" s="106" t="str">
        <f t="shared" si="40"/>
        <v/>
      </c>
      <c r="M124" s="106" t="str">
        <f t="shared" si="40"/>
        <v/>
      </c>
      <c r="N124" s="106" t="str">
        <f t="shared" si="40"/>
        <v/>
      </c>
      <c r="O124" s="106" t="str">
        <f t="shared" si="40"/>
        <v/>
      </c>
      <c r="P124" s="106" t="str">
        <f t="shared" si="40"/>
        <v/>
      </c>
    </row>
    <row r="125" spans="2:16" ht="29.25" customHeight="1" x14ac:dyDescent="0.7">
      <c r="D125" s="7">
        <f>COUNTA($D$108:D124)+1</f>
        <v>14</v>
      </c>
      <c r="E125" s="42" t="s">
        <v>91</v>
      </c>
      <c r="F125" s="43" t="s">
        <v>87</v>
      </c>
      <c r="G125" s="26"/>
      <c r="H125" s="77" t="str">
        <f>IFERROR((H124-G124)/G124,"")</f>
        <v/>
      </c>
      <c r="I125" s="78" t="str">
        <f>IFERROR((I124-H124)/H124,"")</f>
        <v/>
      </c>
      <c r="J125" s="77" t="str">
        <f t="shared" ref="J125:P125" si="41">IFERROR((J124-I124)/I124,"")</f>
        <v/>
      </c>
      <c r="K125" s="77" t="str">
        <f t="shared" si="41"/>
        <v/>
      </c>
      <c r="L125" s="77" t="str">
        <f t="shared" si="41"/>
        <v/>
      </c>
      <c r="M125" s="77" t="str">
        <f t="shared" si="41"/>
        <v/>
      </c>
      <c r="N125" s="77" t="str">
        <f t="shared" si="41"/>
        <v/>
      </c>
      <c r="O125" s="77" t="str">
        <f t="shared" si="41"/>
        <v/>
      </c>
      <c r="P125" s="77" t="str">
        <f t="shared" si="41"/>
        <v/>
      </c>
    </row>
    <row r="126" spans="2:16" x14ac:dyDescent="0.7">
      <c r="E126" s="71"/>
    </row>
    <row r="127" spans="2:16" ht="18" thickBot="1" x14ac:dyDescent="0.75">
      <c r="B127" s="104"/>
      <c r="C127" s="75" t="s">
        <v>140</v>
      </c>
      <c r="D127" s="4"/>
      <c r="E127" s="6"/>
      <c r="F127" s="6"/>
    </row>
    <row r="128" spans="2:16" ht="29.25" customHeight="1" thickBot="1" x14ac:dyDescent="0.75">
      <c r="D128" s="181">
        <f>COUNTA($D$127:D127)+1</f>
        <v>1</v>
      </c>
      <c r="E128" s="182" t="s">
        <v>127</v>
      </c>
      <c r="F128" s="183"/>
      <c r="G128" s="184" t="str">
        <f>IF($H$86="","",$H$86)</f>
        <v/>
      </c>
      <c r="M128" s="168" t="s">
        <v>128</v>
      </c>
      <c r="N128" s="79" t="s">
        <v>129</v>
      </c>
      <c r="O128" s="79" t="s">
        <v>130</v>
      </c>
      <c r="P128" s="79" t="str">
        <f>"基準："&amp;$G128</f>
        <v>基準：</v>
      </c>
    </row>
    <row r="129" spans="3:17" ht="29.25" customHeight="1" x14ac:dyDescent="0.7">
      <c r="D129" s="81">
        <f>COUNTA($D$127:D128)+1</f>
        <v>2</v>
      </c>
      <c r="E129" s="83" t="s">
        <v>131</v>
      </c>
      <c r="F129" s="87" t="s">
        <v>108</v>
      </c>
      <c r="G129" s="203"/>
      <c r="H129" s="6"/>
      <c r="M129" s="167" t="s">
        <v>132</v>
      </c>
      <c r="N129" s="167" t="str">
        <f>IF($G$34="就業時間換算","－",IFERROR(((HLOOKUP(DATE(YEAR($E$13)+3,MONTH($E$9),DAY($E$9)),$G133:$P144,7,FALSE))/(HLOOKUP(DATE(YEAR($E$13),MONTH($E$9),DAY($E$9)),$G133:$P144,7,FALSE)))^(1/3)-1,""))</f>
        <v/>
      </c>
      <c r="O129" s="185" t="str">
        <f>IF($G$34="人数換算","－",IFERROR(((HLOOKUP(DATE(YEAR($E$13)+3,MONTH($E$9),DAY($E$9)),$G133:$P144,8,FALSE))/(HLOOKUP(DATE(YEAR($E$13),MONTH($E$9),DAY($E$9)),$G133:$P144,8,FALSE)))^(1/3)-1,""))</f>
        <v/>
      </c>
      <c r="P129" s="210" t="str">
        <f>IFERROR(VLOOKUP($G128,【参考】最低賃金の5年間の年平均の年平均上昇率!$B$4:$C$50,2,FALSE),"")</f>
        <v/>
      </c>
      <c r="Q129" s="170" t="str">
        <f>IF($G$34="人数換算",$N129,IF($G$34="就業時間換算",$O129,""))</f>
        <v/>
      </c>
    </row>
    <row r="130" spans="3:17" ht="29.25" customHeight="1" x14ac:dyDescent="0.7">
      <c r="D130" s="81">
        <f>COUNTA($D$127:D129)+1</f>
        <v>3</v>
      </c>
      <c r="E130" s="83" t="s">
        <v>133</v>
      </c>
      <c r="F130" s="52" t="s">
        <v>108</v>
      </c>
      <c r="G130" s="204"/>
      <c r="H130" s="6"/>
      <c r="M130" s="167" t="s">
        <v>134</v>
      </c>
      <c r="N130" s="167" t="str">
        <f>IFERROR(((HLOOKUP(DATE(YEAR($E$13)+3,MONTH($E$9),DAY($E$9)),$G133:$P144,11,FALSE))/(HLOOKUP(DATE(YEAR($E$13),MONTH($E$9),DAY($E$9)),$G133:$P144,11,FALSE)))^(1/3)-1,"")</f>
        <v/>
      </c>
      <c r="O130" s="186" t="s">
        <v>135</v>
      </c>
      <c r="P130" s="211"/>
    </row>
    <row r="131" spans="3:17" x14ac:dyDescent="0.7">
      <c r="D131" s="1"/>
      <c r="E131" s="98" t="s">
        <v>114</v>
      </c>
      <c r="G131" s="1" t="s">
        <v>136</v>
      </c>
    </row>
    <row r="132" spans="3:17" x14ac:dyDescent="0.7">
      <c r="D132" s="1"/>
      <c r="G132" s="97" t="s">
        <v>54</v>
      </c>
      <c r="H132" s="97" t="s">
        <v>55</v>
      </c>
      <c r="I132" s="97" t="s">
        <v>56</v>
      </c>
      <c r="J132" s="64" t="s">
        <v>57</v>
      </c>
      <c r="K132" s="64"/>
      <c r="L132" s="64"/>
      <c r="M132" s="64"/>
      <c r="N132" s="64"/>
      <c r="O132" s="64"/>
      <c r="P132" s="64"/>
    </row>
    <row r="133" spans="3:17" x14ac:dyDescent="0.7">
      <c r="D133" s="23"/>
      <c r="E133" s="23"/>
      <c r="F133" s="86"/>
      <c r="G133" s="95" t="str">
        <f>IF($I133="","",EDATE(H133,-12))</f>
        <v/>
      </c>
      <c r="H133" s="95" t="str">
        <f>IF($I133="","",EDATE(I133,-12))</f>
        <v/>
      </c>
      <c r="I133" s="95" t="str">
        <f>IF($I$12="","",$I$12)</f>
        <v/>
      </c>
      <c r="J133" s="96" t="str">
        <f>IF($I133="","",EDATE(I133,12))</f>
        <v/>
      </c>
      <c r="K133" s="96" t="str">
        <f t="shared" ref="K133:P133" si="42">IF($I133="","",EDATE(J133,12))</f>
        <v/>
      </c>
      <c r="L133" s="96" t="str">
        <f t="shared" si="42"/>
        <v/>
      </c>
      <c r="M133" s="96" t="str">
        <f t="shared" si="42"/>
        <v/>
      </c>
      <c r="N133" s="96" t="str">
        <f t="shared" si="42"/>
        <v/>
      </c>
      <c r="O133" s="96" t="str">
        <f t="shared" si="42"/>
        <v/>
      </c>
      <c r="P133" s="96" t="str">
        <f t="shared" si="42"/>
        <v/>
      </c>
    </row>
    <row r="134" spans="3:17" ht="29.25" customHeight="1" x14ac:dyDescent="0.7">
      <c r="D134" s="81">
        <f>COUNTA($D$127:D133)+1</f>
        <v>4</v>
      </c>
      <c r="E134" s="47" t="s">
        <v>74</v>
      </c>
      <c r="F134" s="85"/>
      <c r="G134" s="205"/>
      <c r="H134" s="142"/>
      <c r="I134" s="196"/>
      <c r="J134" s="142"/>
      <c r="K134" s="142"/>
      <c r="L134" s="142"/>
      <c r="M134" s="142"/>
      <c r="N134" s="142"/>
      <c r="O134" s="142"/>
      <c r="P134" s="142"/>
    </row>
    <row r="135" spans="3:17" ht="29.25" customHeight="1" x14ac:dyDescent="0.7">
      <c r="C135" s="9"/>
      <c r="D135" s="81">
        <f>COUNTA($D$127:D134)+1</f>
        <v>5</v>
      </c>
      <c r="E135" s="47" t="s">
        <v>75</v>
      </c>
      <c r="F135" s="85"/>
      <c r="G135" s="205"/>
      <c r="H135" s="142"/>
      <c r="I135" s="196"/>
      <c r="J135" s="142"/>
      <c r="K135" s="142"/>
      <c r="L135" s="142"/>
      <c r="M135" s="142"/>
      <c r="N135" s="142"/>
      <c r="O135" s="142"/>
      <c r="P135" s="142"/>
    </row>
    <row r="136" spans="3:17" ht="29.25" customHeight="1" x14ac:dyDescent="0.7">
      <c r="C136" s="9"/>
      <c r="D136" s="5">
        <f>COUNTA($D$127:D135)+1</f>
        <v>6</v>
      </c>
      <c r="E136" s="40" t="s">
        <v>80</v>
      </c>
      <c r="F136" s="39" t="s">
        <v>81</v>
      </c>
      <c r="G136" s="195"/>
      <c r="H136" s="142"/>
      <c r="I136" s="196"/>
      <c r="J136" s="142"/>
      <c r="K136" s="142"/>
      <c r="L136" s="142"/>
      <c r="M136" s="142"/>
      <c r="N136" s="142"/>
      <c r="O136" s="142"/>
      <c r="P136" s="142"/>
    </row>
    <row r="137" spans="3:17" ht="29.25" customHeight="1" x14ac:dyDescent="0.7">
      <c r="C137" s="9"/>
      <c r="D137" s="5">
        <f>COUNTA($D$127:D136)+1</f>
        <v>7</v>
      </c>
      <c r="E137" s="40" t="s">
        <v>82</v>
      </c>
      <c r="F137" s="41" t="s">
        <v>81</v>
      </c>
      <c r="G137" s="195"/>
      <c r="H137" s="142"/>
      <c r="I137" s="196"/>
      <c r="J137" s="142"/>
      <c r="K137" s="142"/>
      <c r="L137" s="142"/>
      <c r="M137" s="142"/>
      <c r="N137" s="142"/>
      <c r="O137" s="142"/>
      <c r="P137" s="142"/>
    </row>
    <row r="138" spans="3:17" ht="29.25" customHeight="1" x14ac:dyDescent="0.7">
      <c r="C138" s="9"/>
      <c r="D138" s="81">
        <f>COUNTA($D$127:D137)+1</f>
        <v>8</v>
      </c>
      <c r="E138" s="47" t="s">
        <v>83</v>
      </c>
      <c r="F138" s="85" t="s">
        <v>139</v>
      </c>
      <c r="G138" s="205"/>
      <c r="H138" s="142"/>
      <c r="I138" s="196"/>
      <c r="J138" s="142"/>
      <c r="K138" s="142"/>
      <c r="L138" s="142"/>
      <c r="M138" s="142"/>
      <c r="N138" s="142"/>
      <c r="O138" s="142"/>
      <c r="P138" s="142"/>
    </row>
    <row r="139" spans="3:17" ht="29.25" customHeight="1" x14ac:dyDescent="0.7">
      <c r="C139" s="9"/>
      <c r="D139" s="7">
        <f>COUNTA($D$127:D138)+1</f>
        <v>9</v>
      </c>
      <c r="E139" s="42" t="s">
        <v>84</v>
      </c>
      <c r="F139" s="43"/>
      <c r="G139" s="24" t="str">
        <f>IF($G$34="就業時間換算","",IFERROR(+G134/G136,""))</f>
        <v/>
      </c>
      <c r="H139" s="25" t="str">
        <f t="shared" ref="H139:P139" si="43">IF($G$34="就業時間換算","",IFERROR(+H134/H136,""))</f>
        <v/>
      </c>
      <c r="I139" s="36" t="str">
        <f t="shared" si="43"/>
        <v/>
      </c>
      <c r="J139" s="25" t="str">
        <f t="shared" si="43"/>
        <v/>
      </c>
      <c r="K139" s="25" t="str">
        <f t="shared" si="43"/>
        <v/>
      </c>
      <c r="L139" s="25" t="str">
        <f t="shared" si="43"/>
        <v/>
      </c>
      <c r="M139" s="25" t="str">
        <f t="shared" si="43"/>
        <v/>
      </c>
      <c r="N139" s="25" t="str">
        <f t="shared" si="43"/>
        <v/>
      </c>
      <c r="O139" s="25" t="str">
        <f t="shared" si="43"/>
        <v/>
      </c>
      <c r="P139" s="25" t="str">
        <f t="shared" si="43"/>
        <v/>
      </c>
    </row>
    <row r="140" spans="3:17" ht="29.25" customHeight="1" x14ac:dyDescent="0.7">
      <c r="C140" s="9"/>
      <c r="D140" s="7">
        <f>COUNTA($D$127:D139)+1</f>
        <v>10</v>
      </c>
      <c r="E140" s="42" t="s">
        <v>85</v>
      </c>
      <c r="F140" s="44"/>
      <c r="G140" s="24" t="str">
        <f>IF($G$34="人数換算","",IFERROR(+G134/G137,""))</f>
        <v/>
      </c>
      <c r="H140" s="25" t="str">
        <f t="shared" ref="H140:P140" si="44">IF($G$34="人数換算","",IFERROR(+H134/H137,""))</f>
        <v/>
      </c>
      <c r="I140" s="36" t="str">
        <f t="shared" si="44"/>
        <v/>
      </c>
      <c r="J140" s="25" t="str">
        <f t="shared" si="44"/>
        <v/>
      </c>
      <c r="K140" s="25" t="str">
        <f t="shared" si="44"/>
        <v/>
      </c>
      <c r="L140" s="25" t="str">
        <f t="shared" si="44"/>
        <v/>
      </c>
      <c r="M140" s="25" t="str">
        <f t="shared" si="44"/>
        <v/>
      </c>
      <c r="N140" s="25" t="str">
        <f t="shared" si="44"/>
        <v/>
      </c>
      <c r="O140" s="25" t="str">
        <f t="shared" si="44"/>
        <v/>
      </c>
      <c r="P140" s="25" t="str">
        <f t="shared" si="44"/>
        <v/>
      </c>
    </row>
    <row r="141" spans="3:17" ht="29.25" customHeight="1" x14ac:dyDescent="0.7">
      <c r="C141" s="9"/>
      <c r="D141" s="7">
        <f>COUNTA($D$127:D140)+1</f>
        <v>11</v>
      </c>
      <c r="E141" s="42" t="s">
        <v>86</v>
      </c>
      <c r="F141" s="43" t="s">
        <v>87</v>
      </c>
      <c r="G141" s="26"/>
      <c r="H141" s="77" t="str">
        <f>IFERROR((H139-G139)/G139,"")</f>
        <v/>
      </c>
      <c r="I141" s="78" t="str">
        <f t="shared" ref="I141:P142" si="45">IFERROR((I139-H139)/H139,"")</f>
        <v/>
      </c>
      <c r="J141" s="77" t="str">
        <f t="shared" si="45"/>
        <v/>
      </c>
      <c r="K141" s="77" t="str">
        <f t="shared" si="45"/>
        <v/>
      </c>
      <c r="L141" s="77" t="str">
        <f t="shared" si="45"/>
        <v/>
      </c>
      <c r="M141" s="77" t="str">
        <f t="shared" si="45"/>
        <v/>
      </c>
      <c r="N141" s="77" t="str">
        <f t="shared" si="45"/>
        <v/>
      </c>
      <c r="O141" s="77" t="str">
        <f t="shared" si="45"/>
        <v/>
      </c>
      <c r="P141" s="77" t="str">
        <f t="shared" si="45"/>
        <v/>
      </c>
    </row>
    <row r="142" spans="3:17" ht="29.25" customHeight="1" x14ac:dyDescent="0.7">
      <c r="C142" s="9"/>
      <c r="D142" s="7">
        <f>COUNTA($D$127:D141)+1</f>
        <v>12</v>
      </c>
      <c r="E142" s="42" t="s">
        <v>88</v>
      </c>
      <c r="F142" s="44" t="s">
        <v>89</v>
      </c>
      <c r="G142" s="26"/>
      <c r="H142" s="77" t="str">
        <f>IFERROR((H140-G140)/G140,"")</f>
        <v/>
      </c>
      <c r="I142" s="78" t="str">
        <f t="shared" si="45"/>
        <v/>
      </c>
      <c r="J142" s="77" t="str">
        <f t="shared" si="45"/>
        <v/>
      </c>
      <c r="K142" s="77" t="str">
        <f t="shared" si="45"/>
        <v/>
      </c>
      <c r="L142" s="77" t="str">
        <f t="shared" si="45"/>
        <v/>
      </c>
      <c r="M142" s="77" t="str">
        <f t="shared" si="45"/>
        <v/>
      </c>
      <c r="N142" s="77" t="str">
        <f t="shared" si="45"/>
        <v/>
      </c>
      <c r="O142" s="77" t="str">
        <f t="shared" si="45"/>
        <v/>
      </c>
      <c r="P142" s="77" t="str">
        <f t="shared" si="45"/>
        <v/>
      </c>
    </row>
    <row r="143" spans="3:17" ht="29.25" customHeight="1" x14ac:dyDescent="0.7">
      <c r="C143" s="9"/>
      <c r="D143" s="7">
        <f>COUNTA($D$127:D142)+1</f>
        <v>13</v>
      </c>
      <c r="E143" s="42" t="s">
        <v>90</v>
      </c>
      <c r="F143" s="43"/>
      <c r="G143" s="105" t="str">
        <f>IFERROR(+G135/G138,"")</f>
        <v/>
      </c>
      <c r="H143" s="106" t="str">
        <f>IFERROR(+H135/H138,"")</f>
        <v/>
      </c>
      <c r="I143" s="106" t="str">
        <f t="shared" ref="I143:P143" si="46">IFERROR(+I135/I138,"")</f>
        <v/>
      </c>
      <c r="J143" s="106" t="str">
        <f t="shared" si="46"/>
        <v/>
      </c>
      <c r="K143" s="106" t="str">
        <f t="shared" si="46"/>
        <v/>
      </c>
      <c r="L143" s="106" t="str">
        <f t="shared" si="46"/>
        <v/>
      </c>
      <c r="M143" s="106" t="str">
        <f t="shared" si="46"/>
        <v/>
      </c>
      <c r="N143" s="106" t="str">
        <f t="shared" si="46"/>
        <v/>
      </c>
      <c r="O143" s="106" t="str">
        <f t="shared" si="46"/>
        <v/>
      </c>
      <c r="P143" s="106" t="str">
        <f t="shared" si="46"/>
        <v/>
      </c>
    </row>
    <row r="144" spans="3:17" ht="29.25" customHeight="1" x14ac:dyDescent="0.7">
      <c r="D144" s="7">
        <f>COUNTA($D$127:D143)+1</f>
        <v>14</v>
      </c>
      <c r="E144" s="42" t="s">
        <v>91</v>
      </c>
      <c r="F144" s="43" t="s">
        <v>87</v>
      </c>
      <c r="G144" s="26"/>
      <c r="H144" s="77" t="str">
        <f>IFERROR((H143-G143)/G143,"")</f>
        <v/>
      </c>
      <c r="I144" s="78" t="str">
        <f>IFERROR((I143-H143)/H143,"")</f>
        <v/>
      </c>
      <c r="J144" s="77" t="str">
        <f t="shared" ref="J144:P144" si="47">IFERROR((J143-I143)/I143,"")</f>
        <v/>
      </c>
      <c r="K144" s="77" t="str">
        <f t="shared" si="47"/>
        <v/>
      </c>
      <c r="L144" s="77" t="str">
        <f t="shared" si="47"/>
        <v/>
      </c>
      <c r="M144" s="77" t="str">
        <f t="shared" si="47"/>
        <v/>
      </c>
      <c r="N144" s="77" t="str">
        <f t="shared" si="47"/>
        <v/>
      </c>
      <c r="O144" s="77" t="str">
        <f t="shared" si="47"/>
        <v/>
      </c>
      <c r="P144" s="77" t="str">
        <f t="shared" si="47"/>
        <v/>
      </c>
    </row>
    <row r="145" spans="2:17" x14ac:dyDescent="0.7">
      <c r="E145" s="71"/>
    </row>
    <row r="146" spans="2:17" ht="18" thickBot="1" x14ac:dyDescent="0.75">
      <c r="B146" s="104"/>
      <c r="C146" s="75" t="s">
        <v>141</v>
      </c>
      <c r="D146" s="4"/>
      <c r="E146" s="6"/>
      <c r="F146" s="6"/>
    </row>
    <row r="147" spans="2:17" ht="29.25" customHeight="1" thickBot="1" x14ac:dyDescent="0.75">
      <c r="D147" s="181">
        <f>COUNTA($D$146:D146)+1</f>
        <v>1</v>
      </c>
      <c r="E147" s="182" t="s">
        <v>127</v>
      </c>
      <c r="F147" s="183"/>
      <c r="G147" s="184" t="str">
        <f>IF($I$86="","",$I$86)</f>
        <v/>
      </c>
      <c r="M147" s="168" t="s">
        <v>128</v>
      </c>
      <c r="N147" s="79" t="s">
        <v>129</v>
      </c>
      <c r="O147" s="79" t="s">
        <v>130</v>
      </c>
      <c r="P147" s="79" t="str">
        <f>"基準："&amp;$G147</f>
        <v>基準：</v>
      </c>
    </row>
    <row r="148" spans="2:17" ht="29.25" customHeight="1" x14ac:dyDescent="0.7">
      <c r="D148" s="81">
        <f>COUNTA($D$146:D147)+1</f>
        <v>2</v>
      </c>
      <c r="E148" s="83" t="s">
        <v>131</v>
      </c>
      <c r="F148" s="87" t="s">
        <v>108</v>
      </c>
      <c r="G148" s="203"/>
      <c r="M148" s="167" t="s">
        <v>132</v>
      </c>
      <c r="N148" s="167" t="str">
        <f>IF($G$34="就業時間換算","－",IFERROR(((HLOOKUP(DATE(YEAR($E$13)+3,MONTH($E$9),DAY($E$9)),$G152:$P163,7,FALSE))/(HLOOKUP(DATE(YEAR($E$13),MONTH($E$9),DAY($E$9)),$G152:$P163,7,FALSE)))^(1/3)-1,""))</f>
        <v/>
      </c>
      <c r="O148" s="185" t="str">
        <f>IF($G$34="人数換算","－",IFERROR(((HLOOKUP(DATE(YEAR($E$13)+3,MONTH($E$9),DAY($E$9)),$G152:$P163,8,FALSE))/(HLOOKUP(DATE(YEAR($E$13),MONTH($E$9),DAY($E$9)),$G152:$P163,8,FALSE)))^(1/3)-1,""))</f>
        <v/>
      </c>
      <c r="P148" s="210" t="str">
        <f>IFERROR(VLOOKUP($G147,【参考】最低賃金の5年間の年平均の年平均上昇率!$B$4:$C$50,2,FALSE),"")</f>
        <v/>
      </c>
      <c r="Q148" s="170" t="str">
        <f>IF($G$34="人数換算",$N148,IF($G$34="就業時間換算",$O148,""))</f>
        <v/>
      </c>
    </row>
    <row r="149" spans="2:17" ht="29.25" customHeight="1" x14ac:dyDescent="0.7">
      <c r="D149" s="81">
        <f>COUNTA($D$146:D148)+1</f>
        <v>3</v>
      </c>
      <c r="E149" s="83" t="s">
        <v>133</v>
      </c>
      <c r="F149" s="52" t="s">
        <v>108</v>
      </c>
      <c r="G149" s="204"/>
      <c r="M149" s="167" t="s">
        <v>134</v>
      </c>
      <c r="N149" s="167" t="str">
        <f>IFERROR(((HLOOKUP(DATE(YEAR($E$13)+3,MONTH($E$9),DAY($E$9)),$G152:$P163,11,FALSE))/(HLOOKUP(DATE(YEAR($E$13),MONTH($E$9),DAY($E$9)),$G152:$P163,11,FALSE)))^(1/3)-1,"")</f>
        <v/>
      </c>
      <c r="O149" s="186" t="s">
        <v>135</v>
      </c>
      <c r="P149" s="211"/>
    </row>
    <row r="150" spans="2:17" x14ac:dyDescent="0.7">
      <c r="D150" s="1"/>
      <c r="E150" s="98" t="s">
        <v>114</v>
      </c>
      <c r="G150" s="1" t="s">
        <v>136</v>
      </c>
    </row>
    <row r="151" spans="2:17" x14ac:dyDescent="0.7">
      <c r="D151" s="1"/>
      <c r="G151" s="97" t="s">
        <v>54</v>
      </c>
      <c r="H151" s="97" t="s">
        <v>55</v>
      </c>
      <c r="I151" s="97" t="s">
        <v>56</v>
      </c>
      <c r="J151" s="64" t="s">
        <v>57</v>
      </c>
      <c r="K151" s="64"/>
      <c r="L151" s="64"/>
      <c r="M151" s="64"/>
      <c r="N151" s="64"/>
      <c r="O151" s="64"/>
      <c r="P151" s="64"/>
    </row>
    <row r="152" spans="2:17" x14ac:dyDescent="0.7">
      <c r="D152" s="23"/>
      <c r="E152" s="23"/>
      <c r="F152" s="86"/>
      <c r="G152" s="95" t="str">
        <f>IF($I152="","",EDATE(H152,-12))</f>
        <v/>
      </c>
      <c r="H152" s="95" t="str">
        <f>IF($I152="","",EDATE(I152,-12))</f>
        <v/>
      </c>
      <c r="I152" s="95" t="str">
        <f>IF($I$12="","",$I$12)</f>
        <v/>
      </c>
      <c r="J152" s="96" t="str">
        <f>IF($I152="","",EDATE(I152,12))</f>
        <v/>
      </c>
      <c r="K152" s="96" t="str">
        <f t="shared" ref="K152:P152" si="48">IF($I152="","",EDATE(J152,12))</f>
        <v/>
      </c>
      <c r="L152" s="96" t="str">
        <f t="shared" si="48"/>
        <v/>
      </c>
      <c r="M152" s="96" t="str">
        <f t="shared" si="48"/>
        <v/>
      </c>
      <c r="N152" s="96" t="str">
        <f t="shared" si="48"/>
        <v/>
      </c>
      <c r="O152" s="96" t="str">
        <f t="shared" si="48"/>
        <v/>
      </c>
      <c r="P152" s="96" t="str">
        <f t="shared" si="48"/>
        <v/>
      </c>
    </row>
    <row r="153" spans="2:17" ht="29.25" customHeight="1" x14ac:dyDescent="0.7">
      <c r="D153" s="81">
        <f>COUNTA($D$146:D152)+1</f>
        <v>4</v>
      </c>
      <c r="E153" s="47" t="s">
        <v>74</v>
      </c>
      <c r="F153" s="85"/>
      <c r="G153" s="205"/>
      <c r="H153" s="142"/>
      <c r="I153" s="196"/>
      <c r="J153" s="142"/>
      <c r="K153" s="142"/>
      <c r="L153" s="142"/>
      <c r="M153" s="142"/>
      <c r="N153" s="142"/>
      <c r="O153" s="142"/>
      <c r="P153" s="142"/>
    </row>
    <row r="154" spans="2:17" ht="29.25" customHeight="1" x14ac:dyDescent="0.7">
      <c r="C154" s="9"/>
      <c r="D154" s="81">
        <f>COUNTA($D$146:D153)+1</f>
        <v>5</v>
      </c>
      <c r="E154" s="47" t="s">
        <v>75</v>
      </c>
      <c r="F154" s="85"/>
      <c r="G154" s="205"/>
      <c r="H154" s="142"/>
      <c r="I154" s="196"/>
      <c r="J154" s="142"/>
      <c r="K154" s="142"/>
      <c r="L154" s="142"/>
      <c r="M154" s="142"/>
      <c r="N154" s="142"/>
      <c r="O154" s="142"/>
      <c r="P154" s="142"/>
    </row>
    <row r="155" spans="2:17" ht="29.25" customHeight="1" x14ac:dyDescent="0.7">
      <c r="C155" s="9"/>
      <c r="D155" s="5">
        <f>COUNTA($D$146:D154)+1</f>
        <v>6</v>
      </c>
      <c r="E155" s="40" t="s">
        <v>80</v>
      </c>
      <c r="F155" s="39" t="s">
        <v>81</v>
      </c>
      <c r="G155" s="195"/>
      <c r="H155" s="142"/>
      <c r="I155" s="196"/>
      <c r="J155" s="142"/>
      <c r="K155" s="142"/>
      <c r="L155" s="142"/>
      <c r="M155" s="142"/>
      <c r="N155" s="142"/>
      <c r="O155" s="142"/>
      <c r="P155" s="142"/>
    </row>
    <row r="156" spans="2:17" ht="29.25" customHeight="1" x14ac:dyDescent="0.7">
      <c r="C156" s="9"/>
      <c r="D156" s="5">
        <f>COUNTA($D$146:D155)+1</f>
        <v>7</v>
      </c>
      <c r="E156" s="40" t="s">
        <v>82</v>
      </c>
      <c r="F156" s="41" t="s">
        <v>81</v>
      </c>
      <c r="G156" s="195"/>
      <c r="H156" s="142"/>
      <c r="I156" s="196"/>
      <c r="J156" s="142"/>
      <c r="K156" s="142"/>
      <c r="L156" s="142"/>
      <c r="M156" s="142"/>
      <c r="N156" s="142"/>
      <c r="O156" s="142"/>
      <c r="P156" s="142"/>
    </row>
    <row r="157" spans="2:17" ht="29.25" customHeight="1" x14ac:dyDescent="0.7">
      <c r="C157" s="9"/>
      <c r="D157" s="81">
        <f>COUNTA($D$146:D156)+1</f>
        <v>8</v>
      </c>
      <c r="E157" s="47" t="s">
        <v>83</v>
      </c>
      <c r="F157" s="85" t="s">
        <v>139</v>
      </c>
      <c r="G157" s="205"/>
      <c r="H157" s="142"/>
      <c r="I157" s="196"/>
      <c r="J157" s="142"/>
      <c r="K157" s="142"/>
      <c r="L157" s="142"/>
      <c r="M157" s="142"/>
      <c r="N157" s="142"/>
      <c r="O157" s="142"/>
      <c r="P157" s="142"/>
    </row>
    <row r="158" spans="2:17" ht="29.25" customHeight="1" x14ac:dyDescent="0.7">
      <c r="C158" s="9"/>
      <c r="D158" s="7">
        <f>COUNTA($D$146:D157)+1</f>
        <v>9</v>
      </c>
      <c r="E158" s="42" t="s">
        <v>84</v>
      </c>
      <c r="F158" s="43"/>
      <c r="G158" s="24" t="str">
        <f>IF($G$34="就業時間換算","",IFERROR(+G153/G155,""))</f>
        <v/>
      </c>
      <c r="H158" s="25" t="str">
        <f t="shared" ref="H158:P158" si="49">IF($G$34="就業時間換算","",IFERROR(+H153/H155,""))</f>
        <v/>
      </c>
      <c r="I158" s="36" t="str">
        <f t="shared" si="49"/>
        <v/>
      </c>
      <c r="J158" s="25" t="str">
        <f t="shared" si="49"/>
        <v/>
      </c>
      <c r="K158" s="25" t="str">
        <f t="shared" si="49"/>
        <v/>
      </c>
      <c r="L158" s="25" t="str">
        <f t="shared" si="49"/>
        <v/>
      </c>
      <c r="M158" s="25" t="str">
        <f t="shared" si="49"/>
        <v/>
      </c>
      <c r="N158" s="25" t="str">
        <f t="shared" si="49"/>
        <v/>
      </c>
      <c r="O158" s="25" t="str">
        <f t="shared" si="49"/>
        <v/>
      </c>
      <c r="P158" s="25" t="str">
        <f t="shared" si="49"/>
        <v/>
      </c>
    </row>
    <row r="159" spans="2:17" ht="29.25" customHeight="1" x14ac:dyDescent="0.7">
      <c r="C159" s="9"/>
      <c r="D159" s="7">
        <f>COUNTA($D$146:D158)+1</f>
        <v>10</v>
      </c>
      <c r="E159" s="42" t="s">
        <v>85</v>
      </c>
      <c r="F159" s="44"/>
      <c r="G159" s="24" t="str">
        <f>IF($G$34="人数換算","",IFERROR(+G153/G156,""))</f>
        <v/>
      </c>
      <c r="H159" s="25" t="str">
        <f t="shared" ref="H159:P159" si="50">IF($G$34="人数換算","",IFERROR(+H153/H156,""))</f>
        <v/>
      </c>
      <c r="I159" s="36" t="str">
        <f t="shared" si="50"/>
        <v/>
      </c>
      <c r="J159" s="25" t="str">
        <f t="shared" si="50"/>
        <v/>
      </c>
      <c r="K159" s="25" t="str">
        <f t="shared" si="50"/>
        <v/>
      </c>
      <c r="L159" s="25" t="str">
        <f t="shared" si="50"/>
        <v/>
      </c>
      <c r="M159" s="25" t="str">
        <f t="shared" si="50"/>
        <v/>
      </c>
      <c r="N159" s="25" t="str">
        <f t="shared" si="50"/>
        <v/>
      </c>
      <c r="O159" s="25" t="str">
        <f t="shared" si="50"/>
        <v/>
      </c>
      <c r="P159" s="25" t="str">
        <f t="shared" si="50"/>
        <v/>
      </c>
    </row>
    <row r="160" spans="2:17" ht="29.25" customHeight="1" x14ac:dyDescent="0.7">
      <c r="C160" s="9"/>
      <c r="D160" s="7">
        <f>COUNTA($D$146:D159)+1</f>
        <v>11</v>
      </c>
      <c r="E160" s="42" t="s">
        <v>86</v>
      </c>
      <c r="F160" s="43" t="s">
        <v>87</v>
      </c>
      <c r="G160" s="26"/>
      <c r="H160" s="77" t="str">
        <f>IFERROR((H158-G158)/G158,"")</f>
        <v/>
      </c>
      <c r="I160" s="78" t="str">
        <f t="shared" ref="I160:P161" si="51">IFERROR((I158-H158)/H158,"")</f>
        <v/>
      </c>
      <c r="J160" s="77" t="str">
        <f t="shared" si="51"/>
        <v/>
      </c>
      <c r="K160" s="77" t="str">
        <f t="shared" si="51"/>
        <v/>
      </c>
      <c r="L160" s="77" t="str">
        <f t="shared" si="51"/>
        <v/>
      </c>
      <c r="M160" s="77" t="str">
        <f t="shared" si="51"/>
        <v/>
      </c>
      <c r="N160" s="77" t="str">
        <f t="shared" si="51"/>
        <v/>
      </c>
      <c r="O160" s="77" t="str">
        <f t="shared" si="51"/>
        <v/>
      </c>
      <c r="P160" s="77" t="str">
        <f t="shared" si="51"/>
        <v/>
      </c>
    </row>
    <row r="161" spans="2:17" ht="29.25" customHeight="1" x14ac:dyDescent="0.7">
      <c r="C161" s="9"/>
      <c r="D161" s="7">
        <f>COUNTA($D$146:D160)+1</f>
        <v>12</v>
      </c>
      <c r="E161" s="42" t="s">
        <v>88</v>
      </c>
      <c r="F161" s="44" t="s">
        <v>89</v>
      </c>
      <c r="G161" s="26"/>
      <c r="H161" s="77" t="str">
        <f>IFERROR((H159-G159)/G159,"")</f>
        <v/>
      </c>
      <c r="I161" s="78" t="str">
        <f t="shared" si="51"/>
        <v/>
      </c>
      <c r="J161" s="77" t="str">
        <f t="shared" si="51"/>
        <v/>
      </c>
      <c r="K161" s="77" t="str">
        <f t="shared" si="51"/>
        <v/>
      </c>
      <c r="L161" s="77" t="str">
        <f t="shared" si="51"/>
        <v/>
      </c>
      <c r="M161" s="77" t="str">
        <f t="shared" si="51"/>
        <v/>
      </c>
      <c r="N161" s="77" t="str">
        <f t="shared" si="51"/>
        <v/>
      </c>
      <c r="O161" s="77" t="str">
        <f t="shared" si="51"/>
        <v/>
      </c>
      <c r="P161" s="77" t="str">
        <f t="shared" si="51"/>
        <v/>
      </c>
    </row>
    <row r="162" spans="2:17" ht="29.25" customHeight="1" x14ac:dyDescent="0.7">
      <c r="C162" s="9"/>
      <c r="D162" s="7">
        <f>COUNTA($D$146:D161)+1</f>
        <v>13</v>
      </c>
      <c r="E162" s="42" t="s">
        <v>90</v>
      </c>
      <c r="F162" s="43"/>
      <c r="G162" s="105" t="str">
        <f>IFERROR(+G154/G157,"")</f>
        <v/>
      </c>
      <c r="H162" s="106" t="str">
        <f>IFERROR(+H154/H157,"")</f>
        <v/>
      </c>
      <c r="I162" s="106" t="str">
        <f t="shared" ref="I162:P162" si="52">IFERROR(+I154/I157,"")</f>
        <v/>
      </c>
      <c r="J162" s="106" t="str">
        <f t="shared" si="52"/>
        <v/>
      </c>
      <c r="K162" s="106" t="str">
        <f t="shared" si="52"/>
        <v/>
      </c>
      <c r="L162" s="106" t="str">
        <f t="shared" si="52"/>
        <v/>
      </c>
      <c r="M162" s="106" t="str">
        <f t="shared" si="52"/>
        <v/>
      </c>
      <c r="N162" s="106" t="str">
        <f t="shared" si="52"/>
        <v/>
      </c>
      <c r="O162" s="106" t="str">
        <f t="shared" si="52"/>
        <v/>
      </c>
      <c r="P162" s="106" t="str">
        <f t="shared" si="52"/>
        <v/>
      </c>
    </row>
    <row r="163" spans="2:17" ht="29.25" customHeight="1" x14ac:dyDescent="0.7">
      <c r="D163" s="7">
        <f>COUNTA($D$146:D162)+1</f>
        <v>14</v>
      </c>
      <c r="E163" s="42" t="s">
        <v>91</v>
      </c>
      <c r="F163" s="43" t="s">
        <v>87</v>
      </c>
      <c r="G163" s="26"/>
      <c r="H163" s="77" t="str">
        <f>IFERROR((H162-G162)/G162,"")</f>
        <v/>
      </c>
      <c r="I163" s="78" t="str">
        <f>IFERROR((I162-H162)/H162,"")</f>
        <v/>
      </c>
      <c r="J163" s="77" t="str">
        <f t="shared" ref="J163:P163" si="53">IFERROR((J162-I162)/I162,"")</f>
        <v/>
      </c>
      <c r="K163" s="77" t="str">
        <f t="shared" si="53"/>
        <v/>
      </c>
      <c r="L163" s="77" t="str">
        <f t="shared" si="53"/>
        <v/>
      </c>
      <c r="M163" s="77" t="str">
        <f t="shared" si="53"/>
        <v/>
      </c>
      <c r="N163" s="77" t="str">
        <f t="shared" si="53"/>
        <v/>
      </c>
      <c r="O163" s="77" t="str">
        <f t="shared" si="53"/>
        <v/>
      </c>
      <c r="P163" s="77" t="str">
        <f t="shared" si="53"/>
        <v/>
      </c>
    </row>
    <row r="164" spans="2:17" x14ac:dyDescent="0.7">
      <c r="E164" s="71"/>
    </row>
    <row r="165" spans="2:17" ht="18" thickBot="1" x14ac:dyDescent="0.75">
      <c r="B165" s="104"/>
      <c r="C165" s="75" t="s">
        <v>142</v>
      </c>
      <c r="D165" s="4"/>
      <c r="E165" s="6"/>
      <c r="F165" s="6"/>
    </row>
    <row r="166" spans="2:17" ht="29.25" customHeight="1" thickBot="1" x14ac:dyDescent="0.75">
      <c r="D166" s="181">
        <f>COUNTA($D$165:D165)+1</f>
        <v>1</v>
      </c>
      <c r="E166" s="182" t="s">
        <v>127</v>
      </c>
      <c r="F166" s="183"/>
      <c r="G166" s="184" t="str">
        <f>IF($J$86="","",$J$86)</f>
        <v/>
      </c>
      <c r="M166" s="168" t="s">
        <v>128</v>
      </c>
      <c r="N166" s="79" t="s">
        <v>129</v>
      </c>
      <c r="O166" s="79" t="s">
        <v>130</v>
      </c>
      <c r="P166" s="79" t="str">
        <f>"基準："&amp;$G166</f>
        <v>基準：</v>
      </c>
    </row>
    <row r="167" spans="2:17" ht="29.25" customHeight="1" x14ac:dyDescent="0.7">
      <c r="D167" s="81">
        <f>COUNTA($D$165:D166)+1</f>
        <v>2</v>
      </c>
      <c r="E167" s="83" t="s">
        <v>131</v>
      </c>
      <c r="F167" s="87" t="s">
        <v>108</v>
      </c>
      <c r="G167" s="203"/>
      <c r="M167" s="167" t="s">
        <v>132</v>
      </c>
      <c r="N167" s="167" t="str">
        <f>IF($G$34="就業時間換算","－",IFERROR(((HLOOKUP(DATE(YEAR($E$13)+3,MONTH($E$9),DAY($E$9)),$G171:$P182,7,FALSE))/(HLOOKUP(DATE(YEAR($E$13),MONTH($E$9),DAY($E$9)),$G171:$P182,7,FALSE)))^(1/3)-1,""))</f>
        <v/>
      </c>
      <c r="O167" s="185" t="str">
        <f>IF($G$34="人数換算","－",IFERROR(((HLOOKUP(DATE(YEAR($E$13)+3,MONTH($E$9),DAY($E$9)),$G171:$P182,8,FALSE))/(HLOOKUP(DATE(YEAR($E$13),MONTH($E$9),DAY($E$9)),$G171:$P182,8,FALSE)))^(1/3)-1,""))</f>
        <v/>
      </c>
      <c r="P167" s="210" t="str">
        <f>IFERROR(VLOOKUP($G166,【参考】最低賃金の5年間の年平均の年平均上昇率!$B$4:$C$50,2,FALSE),"")</f>
        <v/>
      </c>
      <c r="Q167" s="170" t="str">
        <f>IF($G$34="人数換算",$N167,IF($G$34="就業時間換算",$O167,""))</f>
        <v/>
      </c>
    </row>
    <row r="168" spans="2:17" ht="29.25" customHeight="1" x14ac:dyDescent="0.7">
      <c r="D168" s="81">
        <f>COUNTA($D$165:D167)+1</f>
        <v>3</v>
      </c>
      <c r="E168" s="83" t="s">
        <v>133</v>
      </c>
      <c r="F168" s="52" t="s">
        <v>108</v>
      </c>
      <c r="G168" s="204"/>
      <c r="M168" s="167" t="s">
        <v>134</v>
      </c>
      <c r="N168" s="167" t="str">
        <f>IFERROR(((HLOOKUP(DATE(YEAR($E$13)+3,MONTH($E$9),DAY($E$9)),$G171:$P182,11,FALSE))/(HLOOKUP(DATE(YEAR($E$13),MONTH($E$9),DAY($E$9)),$G171:$P182,11,FALSE)))^(1/3)-1,"")</f>
        <v/>
      </c>
      <c r="O168" s="186" t="s">
        <v>135</v>
      </c>
      <c r="P168" s="211"/>
    </row>
    <row r="169" spans="2:17" x14ac:dyDescent="0.7">
      <c r="D169" s="1"/>
      <c r="E169" s="98" t="s">
        <v>114</v>
      </c>
      <c r="G169" s="1" t="s">
        <v>136</v>
      </c>
    </row>
    <row r="170" spans="2:17" x14ac:dyDescent="0.7">
      <c r="D170" s="1"/>
      <c r="G170" s="97" t="s">
        <v>54</v>
      </c>
      <c r="H170" s="97" t="s">
        <v>55</v>
      </c>
      <c r="I170" s="97" t="s">
        <v>56</v>
      </c>
      <c r="J170" s="64" t="s">
        <v>57</v>
      </c>
      <c r="K170" s="64"/>
      <c r="L170" s="64"/>
      <c r="M170" s="64"/>
      <c r="N170" s="64"/>
      <c r="O170" s="64"/>
      <c r="P170" s="64"/>
    </row>
    <row r="171" spans="2:17" x14ac:dyDescent="0.7">
      <c r="D171" s="23"/>
      <c r="E171" s="23"/>
      <c r="F171" s="86"/>
      <c r="G171" s="95" t="str">
        <f>IF($I171="","",EDATE(H171,-12))</f>
        <v/>
      </c>
      <c r="H171" s="95" t="str">
        <f>IF($I171="","",EDATE(I171,-12))</f>
        <v/>
      </c>
      <c r="I171" s="95" t="str">
        <f>IF($I$12="","",$I$12)</f>
        <v/>
      </c>
      <c r="J171" s="96" t="str">
        <f>IF($I171="","",EDATE(I171,12))</f>
        <v/>
      </c>
      <c r="K171" s="96" t="str">
        <f t="shared" ref="K171:P171" si="54">IF($I171="","",EDATE(J171,12))</f>
        <v/>
      </c>
      <c r="L171" s="96" t="str">
        <f t="shared" si="54"/>
        <v/>
      </c>
      <c r="M171" s="96" t="str">
        <f t="shared" si="54"/>
        <v/>
      </c>
      <c r="N171" s="96" t="str">
        <f t="shared" si="54"/>
        <v/>
      </c>
      <c r="O171" s="96" t="str">
        <f t="shared" si="54"/>
        <v/>
      </c>
      <c r="P171" s="96" t="str">
        <f t="shared" si="54"/>
        <v/>
      </c>
    </row>
    <row r="172" spans="2:17" ht="29.25" customHeight="1" x14ac:dyDescent="0.7">
      <c r="D172" s="81">
        <f>COUNTA($D$165:D171)+1</f>
        <v>4</v>
      </c>
      <c r="E172" s="47" t="s">
        <v>74</v>
      </c>
      <c r="F172" s="85"/>
      <c r="G172" s="205"/>
      <c r="H172" s="142"/>
      <c r="I172" s="196"/>
      <c r="J172" s="142"/>
      <c r="K172" s="142"/>
      <c r="L172" s="142"/>
      <c r="M172" s="142"/>
      <c r="N172" s="142"/>
      <c r="O172" s="142"/>
      <c r="P172" s="142"/>
    </row>
    <row r="173" spans="2:17" ht="29.25" customHeight="1" x14ac:dyDescent="0.7">
      <c r="C173" s="9"/>
      <c r="D173" s="81">
        <f>COUNTA($D$165:D172)+1</f>
        <v>5</v>
      </c>
      <c r="E173" s="47" t="s">
        <v>75</v>
      </c>
      <c r="F173" s="85"/>
      <c r="G173" s="205"/>
      <c r="H173" s="142"/>
      <c r="I173" s="196"/>
      <c r="J173" s="142"/>
      <c r="K173" s="142"/>
      <c r="L173" s="142"/>
      <c r="M173" s="142"/>
      <c r="N173" s="142"/>
      <c r="O173" s="142"/>
      <c r="P173" s="142"/>
    </row>
    <row r="174" spans="2:17" ht="29.25" customHeight="1" x14ac:dyDescent="0.7">
      <c r="C174" s="9"/>
      <c r="D174" s="5">
        <f>COUNTA($D$165:D173)+1</f>
        <v>6</v>
      </c>
      <c r="E174" s="40" t="s">
        <v>80</v>
      </c>
      <c r="F174" s="39" t="s">
        <v>81</v>
      </c>
      <c r="G174" s="195"/>
      <c r="H174" s="142"/>
      <c r="I174" s="196"/>
      <c r="J174" s="142"/>
      <c r="K174" s="142"/>
      <c r="L174" s="142"/>
      <c r="M174" s="142"/>
      <c r="N174" s="142"/>
      <c r="O174" s="142"/>
      <c r="P174" s="142"/>
    </row>
    <row r="175" spans="2:17" ht="29.25" customHeight="1" x14ac:dyDescent="0.7">
      <c r="C175" s="9"/>
      <c r="D175" s="5">
        <f>COUNTA($D$165:D174)+1</f>
        <v>7</v>
      </c>
      <c r="E175" s="40" t="s">
        <v>82</v>
      </c>
      <c r="F175" s="41" t="s">
        <v>81</v>
      </c>
      <c r="G175" s="195"/>
      <c r="H175" s="142"/>
      <c r="I175" s="196"/>
      <c r="J175" s="142"/>
      <c r="K175" s="142"/>
      <c r="L175" s="142"/>
      <c r="M175" s="142"/>
      <c r="N175" s="142"/>
      <c r="O175" s="142"/>
      <c r="P175" s="142"/>
    </row>
    <row r="176" spans="2:17" ht="29.25" customHeight="1" x14ac:dyDescent="0.7">
      <c r="C176" s="9"/>
      <c r="D176" s="81">
        <f>COUNTA($D$165:D175)+1</f>
        <v>8</v>
      </c>
      <c r="E176" s="47" t="s">
        <v>83</v>
      </c>
      <c r="F176" s="85" t="s">
        <v>139</v>
      </c>
      <c r="G176" s="205"/>
      <c r="H176" s="142"/>
      <c r="I176" s="196"/>
      <c r="J176" s="142"/>
      <c r="K176" s="142"/>
      <c r="L176" s="142"/>
      <c r="M176" s="142"/>
      <c r="N176" s="142"/>
      <c r="O176" s="142"/>
      <c r="P176" s="142"/>
    </row>
    <row r="177" spans="2:17" ht="29.25" customHeight="1" x14ac:dyDescent="0.7">
      <c r="C177" s="9"/>
      <c r="D177" s="7">
        <f>COUNTA($D$165:D176)+1</f>
        <v>9</v>
      </c>
      <c r="E177" s="42" t="s">
        <v>84</v>
      </c>
      <c r="F177" s="43"/>
      <c r="G177" s="24" t="str">
        <f>IF($G$34="就業時間換算","",IFERROR(+G172/G174,""))</f>
        <v/>
      </c>
      <c r="H177" s="25" t="str">
        <f t="shared" ref="H177:P177" si="55">IF($G$34="就業時間換算","",IFERROR(+H172/H174,""))</f>
        <v/>
      </c>
      <c r="I177" s="36" t="str">
        <f t="shared" si="55"/>
        <v/>
      </c>
      <c r="J177" s="25" t="str">
        <f t="shared" si="55"/>
        <v/>
      </c>
      <c r="K177" s="25" t="str">
        <f t="shared" si="55"/>
        <v/>
      </c>
      <c r="L177" s="25" t="str">
        <f t="shared" si="55"/>
        <v/>
      </c>
      <c r="M177" s="25" t="str">
        <f t="shared" si="55"/>
        <v/>
      </c>
      <c r="N177" s="25" t="str">
        <f t="shared" si="55"/>
        <v/>
      </c>
      <c r="O177" s="25" t="str">
        <f t="shared" si="55"/>
        <v/>
      </c>
      <c r="P177" s="25" t="str">
        <f t="shared" si="55"/>
        <v/>
      </c>
    </row>
    <row r="178" spans="2:17" ht="29.25" customHeight="1" x14ac:dyDescent="0.7">
      <c r="C178" s="9"/>
      <c r="D178" s="7">
        <f>COUNTA($D$165:D177)+1</f>
        <v>10</v>
      </c>
      <c r="E178" s="42" t="s">
        <v>85</v>
      </c>
      <c r="F178" s="44"/>
      <c r="G178" s="24" t="str">
        <f>IF($G$34="人数換算","",IFERROR(+G172/G175,""))</f>
        <v/>
      </c>
      <c r="H178" s="25" t="str">
        <f t="shared" ref="H178:P178" si="56">IF($G$34="人数換算","",IFERROR(+H172/H175,""))</f>
        <v/>
      </c>
      <c r="I178" s="36" t="str">
        <f t="shared" si="56"/>
        <v/>
      </c>
      <c r="J178" s="25" t="str">
        <f t="shared" si="56"/>
        <v/>
      </c>
      <c r="K178" s="25" t="str">
        <f t="shared" si="56"/>
        <v/>
      </c>
      <c r="L178" s="25" t="str">
        <f t="shared" si="56"/>
        <v/>
      </c>
      <c r="M178" s="25" t="str">
        <f t="shared" si="56"/>
        <v/>
      </c>
      <c r="N178" s="25" t="str">
        <f t="shared" si="56"/>
        <v/>
      </c>
      <c r="O178" s="25" t="str">
        <f t="shared" si="56"/>
        <v/>
      </c>
      <c r="P178" s="25" t="str">
        <f t="shared" si="56"/>
        <v/>
      </c>
    </row>
    <row r="179" spans="2:17" ht="29.25" customHeight="1" x14ac:dyDescent="0.7">
      <c r="C179" s="9"/>
      <c r="D179" s="7">
        <f>COUNTA($D$165:D178)+1</f>
        <v>11</v>
      </c>
      <c r="E179" s="42" t="s">
        <v>86</v>
      </c>
      <c r="F179" s="43" t="s">
        <v>87</v>
      </c>
      <c r="G179" s="26"/>
      <c r="H179" s="77" t="str">
        <f>IFERROR((H177-G177)/G177,"")</f>
        <v/>
      </c>
      <c r="I179" s="78" t="str">
        <f t="shared" ref="I179:P180" si="57">IFERROR((I177-H177)/H177,"")</f>
        <v/>
      </c>
      <c r="J179" s="77" t="str">
        <f t="shared" si="57"/>
        <v/>
      </c>
      <c r="K179" s="77" t="str">
        <f t="shared" si="57"/>
        <v/>
      </c>
      <c r="L179" s="77" t="str">
        <f t="shared" si="57"/>
        <v/>
      </c>
      <c r="M179" s="77" t="str">
        <f t="shared" si="57"/>
        <v/>
      </c>
      <c r="N179" s="77" t="str">
        <f t="shared" si="57"/>
        <v/>
      </c>
      <c r="O179" s="77" t="str">
        <f t="shared" si="57"/>
        <v/>
      </c>
      <c r="P179" s="77" t="str">
        <f t="shared" si="57"/>
        <v/>
      </c>
    </row>
    <row r="180" spans="2:17" ht="29.25" customHeight="1" x14ac:dyDescent="0.7">
      <c r="C180" s="9"/>
      <c r="D180" s="7">
        <f>COUNTA($D$165:D179)+1</f>
        <v>12</v>
      </c>
      <c r="E180" s="42" t="s">
        <v>88</v>
      </c>
      <c r="F180" s="44" t="s">
        <v>89</v>
      </c>
      <c r="G180" s="26"/>
      <c r="H180" s="77" t="str">
        <f>IFERROR((H178-G178)/G178,"")</f>
        <v/>
      </c>
      <c r="I180" s="78" t="str">
        <f t="shared" si="57"/>
        <v/>
      </c>
      <c r="J180" s="77" t="str">
        <f t="shared" si="57"/>
        <v/>
      </c>
      <c r="K180" s="77" t="str">
        <f t="shared" si="57"/>
        <v/>
      </c>
      <c r="L180" s="77" t="str">
        <f t="shared" si="57"/>
        <v/>
      </c>
      <c r="M180" s="77" t="str">
        <f t="shared" si="57"/>
        <v/>
      </c>
      <c r="N180" s="77" t="str">
        <f t="shared" si="57"/>
        <v/>
      </c>
      <c r="O180" s="77" t="str">
        <f t="shared" si="57"/>
        <v/>
      </c>
      <c r="P180" s="77" t="str">
        <f t="shared" si="57"/>
        <v/>
      </c>
    </row>
    <row r="181" spans="2:17" ht="29.25" customHeight="1" x14ac:dyDescent="0.7">
      <c r="C181" s="9"/>
      <c r="D181" s="7">
        <f>COUNTA($D$165:D180)+1</f>
        <v>13</v>
      </c>
      <c r="E181" s="42" t="s">
        <v>90</v>
      </c>
      <c r="F181" s="43"/>
      <c r="G181" s="105" t="str">
        <f>IFERROR(+G173/G176,"")</f>
        <v/>
      </c>
      <c r="H181" s="106" t="str">
        <f>IFERROR(+H173/H176,"")</f>
        <v/>
      </c>
      <c r="I181" s="106" t="str">
        <f t="shared" ref="I181:P181" si="58">IFERROR(+I173/I176,"")</f>
        <v/>
      </c>
      <c r="J181" s="106" t="str">
        <f t="shared" si="58"/>
        <v/>
      </c>
      <c r="K181" s="106" t="str">
        <f t="shared" si="58"/>
        <v/>
      </c>
      <c r="L181" s="106" t="str">
        <f t="shared" si="58"/>
        <v/>
      </c>
      <c r="M181" s="106" t="str">
        <f t="shared" si="58"/>
        <v/>
      </c>
      <c r="N181" s="106" t="str">
        <f t="shared" si="58"/>
        <v/>
      </c>
      <c r="O181" s="106" t="str">
        <f t="shared" si="58"/>
        <v/>
      </c>
      <c r="P181" s="106" t="str">
        <f t="shared" si="58"/>
        <v/>
      </c>
    </row>
    <row r="182" spans="2:17" ht="29.25" customHeight="1" x14ac:dyDescent="0.7">
      <c r="D182" s="7">
        <f>COUNTA($D$165:D181)+1</f>
        <v>14</v>
      </c>
      <c r="E182" s="42" t="s">
        <v>91</v>
      </c>
      <c r="F182" s="43" t="s">
        <v>87</v>
      </c>
      <c r="G182" s="26"/>
      <c r="H182" s="77" t="str">
        <f>IFERROR((H181-G181)/G181,"")</f>
        <v/>
      </c>
      <c r="I182" s="78" t="str">
        <f>IFERROR((I181-H181)/H181,"")</f>
        <v/>
      </c>
      <c r="J182" s="77" t="str">
        <f t="shared" ref="J182:P182" si="59">IFERROR((J181-I181)/I181,"")</f>
        <v/>
      </c>
      <c r="K182" s="77" t="str">
        <f t="shared" si="59"/>
        <v/>
      </c>
      <c r="L182" s="77" t="str">
        <f t="shared" si="59"/>
        <v/>
      </c>
      <c r="M182" s="77" t="str">
        <f t="shared" si="59"/>
        <v/>
      </c>
      <c r="N182" s="77" t="str">
        <f t="shared" si="59"/>
        <v/>
      </c>
      <c r="O182" s="77" t="str">
        <f t="shared" si="59"/>
        <v/>
      </c>
      <c r="P182" s="77" t="str">
        <f t="shared" si="59"/>
        <v/>
      </c>
    </row>
    <row r="183" spans="2:17" x14ac:dyDescent="0.7">
      <c r="E183" s="71"/>
    </row>
    <row r="184" spans="2:17" ht="18" thickBot="1" x14ac:dyDescent="0.75">
      <c r="B184" s="104"/>
      <c r="C184" s="75" t="s">
        <v>143</v>
      </c>
      <c r="D184" s="4"/>
      <c r="E184" s="6"/>
      <c r="F184" s="6"/>
      <c r="L184" s="80"/>
    </row>
    <row r="185" spans="2:17" ht="29.25" customHeight="1" thickBot="1" x14ac:dyDescent="0.75">
      <c r="D185" s="181">
        <f>COUNTA($D$184:D184)+1</f>
        <v>1</v>
      </c>
      <c r="E185" s="182" t="s">
        <v>127</v>
      </c>
      <c r="F185" s="183"/>
      <c r="G185" s="184" t="str">
        <f>IF($K$86="","",$K$86)</f>
        <v/>
      </c>
      <c r="M185" s="168" t="s">
        <v>128</v>
      </c>
      <c r="N185" s="79" t="s">
        <v>129</v>
      </c>
      <c r="O185" s="79" t="s">
        <v>130</v>
      </c>
      <c r="P185" s="79" t="str">
        <f>"基準："&amp;$G185</f>
        <v>基準：</v>
      </c>
    </row>
    <row r="186" spans="2:17" ht="29.25" customHeight="1" x14ac:dyDescent="0.7">
      <c r="D186" s="81">
        <f>COUNTA($D$184:D185)+1</f>
        <v>2</v>
      </c>
      <c r="E186" s="83" t="s">
        <v>144</v>
      </c>
      <c r="F186" s="87" t="s">
        <v>108</v>
      </c>
      <c r="G186" s="203"/>
      <c r="M186" s="167" t="s">
        <v>132</v>
      </c>
      <c r="N186" s="167" t="str">
        <f>IF($G$34="就業時間換算","－",IFERROR(((HLOOKUP(DATE(YEAR($E$13)+3,MONTH($E$9),DAY($E$9)),$G190:$P201,7,FALSE))/(HLOOKUP(DATE(YEAR($E$13),MONTH($E$9),DAY($E$9)),$G190:$P201,7,FALSE)))^(1/3)-1,""))</f>
        <v/>
      </c>
      <c r="O186" s="185" t="str">
        <f>IF($G$34="人数換算","－",IFERROR(((HLOOKUP(DATE(YEAR($E$13)+3,MONTH($E$9),DAY($E$9)),$G190:$P201,8,FALSE))/(HLOOKUP(DATE(YEAR($E$13),MONTH($E$9),DAY($E$9)),$G190:$P201,8,FALSE)))^(1/3)-1,""))</f>
        <v/>
      </c>
      <c r="P186" s="210" t="str">
        <f>IFERROR(VLOOKUP($G185,【参考】最低賃金の5年間の年平均の年平均上昇率!$B$4:$C$50,2,FALSE),"")</f>
        <v/>
      </c>
      <c r="Q186" s="170" t="str">
        <f>IF($G$34="人数換算",$N186,IF($G$34="就業時間換算",$O186,""))</f>
        <v/>
      </c>
    </row>
    <row r="187" spans="2:17" ht="29.25" customHeight="1" x14ac:dyDescent="0.7">
      <c r="D187" s="81">
        <f>COUNTA($D$184:D186)+1</f>
        <v>3</v>
      </c>
      <c r="E187" s="83" t="s">
        <v>133</v>
      </c>
      <c r="F187" s="52" t="s">
        <v>108</v>
      </c>
      <c r="G187" s="204"/>
      <c r="M187" s="167" t="s">
        <v>134</v>
      </c>
      <c r="N187" s="167" t="str">
        <f>IFERROR(((HLOOKUP(DATE(YEAR($E$13)+3,MONTH($E$9),DAY($E$9)),$G190:$P201,11,FALSE))/(HLOOKUP(DATE(YEAR($E$13),MONTH($E$9),DAY($E$9)),$G190:$P201,11,FALSE)))^(1/3)-1,"")</f>
        <v/>
      </c>
      <c r="O187" s="186" t="s">
        <v>135</v>
      </c>
      <c r="P187" s="211"/>
    </row>
    <row r="188" spans="2:17" x14ac:dyDescent="0.7">
      <c r="D188" s="1"/>
      <c r="E188" s="98" t="s">
        <v>114</v>
      </c>
      <c r="G188" s="1" t="s">
        <v>136</v>
      </c>
    </row>
    <row r="189" spans="2:17" x14ac:dyDescent="0.7">
      <c r="D189" s="1"/>
      <c r="G189" s="97" t="s">
        <v>54</v>
      </c>
      <c r="H189" s="97" t="s">
        <v>55</v>
      </c>
      <c r="I189" s="97" t="s">
        <v>56</v>
      </c>
      <c r="J189" s="64" t="s">
        <v>57</v>
      </c>
      <c r="K189" s="64"/>
      <c r="L189" s="64"/>
      <c r="M189" s="64"/>
      <c r="N189" s="64"/>
      <c r="O189" s="64"/>
      <c r="P189" s="64"/>
    </row>
    <row r="190" spans="2:17" x14ac:dyDescent="0.7">
      <c r="D190" s="23"/>
      <c r="E190" s="23"/>
      <c r="F190" s="86"/>
      <c r="G190" s="95" t="str">
        <f>IF($I190="","",EDATE(H190,-12))</f>
        <v/>
      </c>
      <c r="H190" s="95" t="str">
        <f>IF($I190="","",EDATE(I190,-12))</f>
        <v/>
      </c>
      <c r="I190" s="95" t="str">
        <f>IF($I$12="","",$I$12)</f>
        <v/>
      </c>
      <c r="J190" s="96" t="str">
        <f>IF($I190="","",EDATE(I190,12))</f>
        <v/>
      </c>
      <c r="K190" s="96" t="str">
        <f t="shared" ref="K190:P190" si="60">IF($I190="","",EDATE(J190,12))</f>
        <v/>
      </c>
      <c r="L190" s="96" t="str">
        <f t="shared" si="60"/>
        <v/>
      </c>
      <c r="M190" s="96" t="str">
        <f t="shared" si="60"/>
        <v/>
      </c>
      <c r="N190" s="96" t="str">
        <f t="shared" si="60"/>
        <v/>
      </c>
      <c r="O190" s="96" t="str">
        <f t="shared" si="60"/>
        <v/>
      </c>
      <c r="P190" s="96" t="str">
        <f t="shared" si="60"/>
        <v/>
      </c>
    </row>
    <row r="191" spans="2:17" ht="29.25" customHeight="1" x14ac:dyDescent="0.7">
      <c r="D191" s="81">
        <f>COUNTA($D$184:D190)+1</f>
        <v>4</v>
      </c>
      <c r="E191" s="47" t="s">
        <v>74</v>
      </c>
      <c r="F191" s="85"/>
      <c r="G191" s="205"/>
      <c r="H191" s="142"/>
      <c r="I191" s="196"/>
      <c r="J191" s="142"/>
      <c r="K191" s="142"/>
      <c r="L191" s="142"/>
      <c r="M191" s="142"/>
      <c r="N191" s="142"/>
      <c r="O191" s="142"/>
      <c r="P191" s="142"/>
    </row>
    <row r="192" spans="2:17" ht="29.25" customHeight="1" x14ac:dyDescent="0.7">
      <c r="C192" s="9"/>
      <c r="D192" s="81">
        <f>COUNTA($D$184:D191)+1</f>
        <v>5</v>
      </c>
      <c r="E192" s="47" t="s">
        <v>75</v>
      </c>
      <c r="F192" s="85"/>
      <c r="G192" s="205"/>
      <c r="H192" s="142"/>
      <c r="I192" s="196"/>
      <c r="J192" s="142"/>
      <c r="K192" s="142"/>
      <c r="L192" s="142"/>
      <c r="M192" s="142"/>
      <c r="N192" s="142"/>
      <c r="O192" s="142"/>
      <c r="P192" s="142"/>
    </row>
    <row r="193" spans="2:16" ht="29.25" customHeight="1" x14ac:dyDescent="0.7">
      <c r="C193" s="9"/>
      <c r="D193" s="5">
        <f>COUNTA($D$184:D192)+1</f>
        <v>6</v>
      </c>
      <c r="E193" s="40" t="s">
        <v>80</v>
      </c>
      <c r="F193" s="39" t="s">
        <v>81</v>
      </c>
      <c r="G193" s="195"/>
      <c r="H193" s="142"/>
      <c r="I193" s="196"/>
      <c r="J193" s="142"/>
      <c r="K193" s="142"/>
      <c r="L193" s="142"/>
      <c r="M193" s="142"/>
      <c r="N193" s="142"/>
      <c r="O193" s="142"/>
      <c r="P193" s="142"/>
    </row>
    <row r="194" spans="2:16" ht="29.25" customHeight="1" x14ac:dyDescent="0.7">
      <c r="C194" s="9"/>
      <c r="D194" s="5">
        <f>COUNTA($D$184:D193)+1</f>
        <v>7</v>
      </c>
      <c r="E194" s="40" t="s">
        <v>82</v>
      </c>
      <c r="F194" s="41" t="s">
        <v>81</v>
      </c>
      <c r="G194" s="195"/>
      <c r="H194" s="142"/>
      <c r="I194" s="196"/>
      <c r="J194" s="142"/>
      <c r="K194" s="142"/>
      <c r="L194" s="142"/>
      <c r="M194" s="142"/>
      <c r="N194" s="142"/>
      <c r="O194" s="142"/>
      <c r="P194" s="142"/>
    </row>
    <row r="195" spans="2:16" ht="29.25" customHeight="1" x14ac:dyDescent="0.7">
      <c r="C195" s="9"/>
      <c r="D195" s="81">
        <f>COUNTA($D$184:D194)+1</f>
        <v>8</v>
      </c>
      <c r="E195" s="47" t="s">
        <v>83</v>
      </c>
      <c r="F195" s="85" t="s">
        <v>139</v>
      </c>
      <c r="G195" s="205"/>
      <c r="H195" s="142"/>
      <c r="I195" s="196"/>
      <c r="J195" s="142"/>
      <c r="K195" s="142"/>
      <c r="L195" s="142"/>
      <c r="M195" s="142"/>
      <c r="N195" s="142"/>
      <c r="O195" s="142"/>
      <c r="P195" s="142"/>
    </row>
    <row r="196" spans="2:16" ht="29.25" customHeight="1" x14ac:dyDescent="0.7">
      <c r="C196" s="9"/>
      <c r="D196" s="7">
        <f>COUNTA($D$184:D195)+1</f>
        <v>9</v>
      </c>
      <c r="E196" s="42" t="s">
        <v>84</v>
      </c>
      <c r="F196" s="43"/>
      <c r="G196" s="24" t="str">
        <f>IF($G$34="就業時間換算","",IFERROR(+G191/G193,""))</f>
        <v/>
      </c>
      <c r="H196" s="25" t="str">
        <f t="shared" ref="H196:P196" si="61">IF($G$34="就業時間換算","",IFERROR(+H191/H193,""))</f>
        <v/>
      </c>
      <c r="I196" s="36" t="str">
        <f t="shared" si="61"/>
        <v/>
      </c>
      <c r="J196" s="25" t="str">
        <f t="shared" si="61"/>
        <v/>
      </c>
      <c r="K196" s="25" t="str">
        <f t="shared" si="61"/>
        <v/>
      </c>
      <c r="L196" s="25" t="str">
        <f t="shared" si="61"/>
        <v/>
      </c>
      <c r="M196" s="25" t="str">
        <f t="shared" si="61"/>
        <v/>
      </c>
      <c r="N196" s="25" t="str">
        <f t="shared" si="61"/>
        <v/>
      </c>
      <c r="O196" s="25" t="str">
        <f t="shared" si="61"/>
        <v/>
      </c>
      <c r="P196" s="25" t="str">
        <f t="shared" si="61"/>
        <v/>
      </c>
    </row>
    <row r="197" spans="2:16" ht="29.25" customHeight="1" x14ac:dyDescent="0.7">
      <c r="C197" s="9"/>
      <c r="D197" s="7">
        <f>COUNTA($D$184:D196)+1</f>
        <v>10</v>
      </c>
      <c r="E197" s="42" t="s">
        <v>85</v>
      </c>
      <c r="F197" s="44"/>
      <c r="G197" s="24" t="str">
        <f>IF($G$34="人数換算","",IFERROR(+G191/G194,""))</f>
        <v/>
      </c>
      <c r="H197" s="25" t="str">
        <f t="shared" ref="H197:P197" si="62">IF($G$34="人数換算","",IFERROR(+H191/H194,""))</f>
        <v/>
      </c>
      <c r="I197" s="36" t="str">
        <f t="shared" si="62"/>
        <v/>
      </c>
      <c r="J197" s="25" t="str">
        <f t="shared" si="62"/>
        <v/>
      </c>
      <c r="K197" s="25" t="str">
        <f t="shared" si="62"/>
        <v/>
      </c>
      <c r="L197" s="25" t="str">
        <f t="shared" si="62"/>
        <v/>
      </c>
      <c r="M197" s="25" t="str">
        <f t="shared" si="62"/>
        <v/>
      </c>
      <c r="N197" s="25" t="str">
        <f t="shared" si="62"/>
        <v/>
      </c>
      <c r="O197" s="25" t="str">
        <f t="shared" si="62"/>
        <v/>
      </c>
      <c r="P197" s="25" t="str">
        <f t="shared" si="62"/>
        <v/>
      </c>
    </row>
    <row r="198" spans="2:16" ht="29.25" customHeight="1" x14ac:dyDescent="0.7">
      <c r="C198" s="9"/>
      <c r="D198" s="7">
        <f>COUNTA($D$184:D197)+1</f>
        <v>11</v>
      </c>
      <c r="E198" s="42" t="s">
        <v>86</v>
      </c>
      <c r="F198" s="43" t="s">
        <v>87</v>
      </c>
      <c r="G198" s="26"/>
      <c r="H198" s="77" t="str">
        <f>IFERROR((H196-G196)/G196,"")</f>
        <v/>
      </c>
      <c r="I198" s="78" t="str">
        <f t="shared" ref="I198:P199" si="63">IFERROR((I196-H196)/H196,"")</f>
        <v/>
      </c>
      <c r="J198" s="77" t="str">
        <f t="shared" si="63"/>
        <v/>
      </c>
      <c r="K198" s="77" t="str">
        <f t="shared" si="63"/>
        <v/>
      </c>
      <c r="L198" s="77" t="str">
        <f t="shared" si="63"/>
        <v/>
      </c>
      <c r="M198" s="77" t="str">
        <f t="shared" si="63"/>
        <v/>
      </c>
      <c r="N198" s="77" t="str">
        <f t="shared" si="63"/>
        <v/>
      </c>
      <c r="O198" s="77" t="str">
        <f t="shared" si="63"/>
        <v/>
      </c>
      <c r="P198" s="77" t="str">
        <f t="shared" si="63"/>
        <v/>
      </c>
    </row>
    <row r="199" spans="2:16" ht="29.25" customHeight="1" x14ac:dyDescent="0.7">
      <c r="C199" s="9"/>
      <c r="D199" s="7">
        <f>COUNTA($D$184:D198)+1</f>
        <v>12</v>
      </c>
      <c r="E199" s="42" t="s">
        <v>88</v>
      </c>
      <c r="F199" s="44" t="s">
        <v>89</v>
      </c>
      <c r="G199" s="26"/>
      <c r="H199" s="77" t="str">
        <f>IFERROR((H197-G197)/G197,"")</f>
        <v/>
      </c>
      <c r="I199" s="78" t="str">
        <f t="shared" si="63"/>
        <v/>
      </c>
      <c r="J199" s="77" t="str">
        <f t="shared" si="63"/>
        <v/>
      </c>
      <c r="K199" s="77" t="str">
        <f t="shared" si="63"/>
        <v/>
      </c>
      <c r="L199" s="77" t="str">
        <f t="shared" si="63"/>
        <v/>
      </c>
      <c r="M199" s="77" t="str">
        <f t="shared" si="63"/>
        <v/>
      </c>
      <c r="N199" s="77" t="str">
        <f t="shared" si="63"/>
        <v/>
      </c>
      <c r="O199" s="77" t="str">
        <f t="shared" si="63"/>
        <v/>
      </c>
      <c r="P199" s="77" t="str">
        <f t="shared" si="63"/>
        <v/>
      </c>
    </row>
    <row r="200" spans="2:16" ht="29.25" customHeight="1" x14ac:dyDescent="0.7">
      <c r="C200" s="9"/>
      <c r="D200" s="7">
        <f>COUNTA($D$184:D199)+1</f>
        <v>13</v>
      </c>
      <c r="E200" s="42" t="s">
        <v>90</v>
      </c>
      <c r="F200" s="43"/>
      <c r="G200" s="105" t="str">
        <f>IFERROR(+G192/G195,"")</f>
        <v/>
      </c>
      <c r="H200" s="106" t="str">
        <f>IFERROR(+H192/H195,"")</f>
        <v/>
      </c>
      <c r="I200" s="106" t="str">
        <f t="shared" ref="I200:P200" si="64">IFERROR(+I192/I195,"")</f>
        <v/>
      </c>
      <c r="J200" s="106" t="str">
        <f t="shared" si="64"/>
        <v/>
      </c>
      <c r="K200" s="106" t="str">
        <f t="shared" si="64"/>
        <v/>
      </c>
      <c r="L200" s="106" t="str">
        <f t="shared" si="64"/>
        <v/>
      </c>
      <c r="M200" s="106" t="str">
        <f t="shared" si="64"/>
        <v/>
      </c>
      <c r="N200" s="106" t="str">
        <f t="shared" si="64"/>
        <v/>
      </c>
      <c r="O200" s="106" t="str">
        <f t="shared" si="64"/>
        <v/>
      </c>
      <c r="P200" s="106" t="str">
        <f t="shared" si="64"/>
        <v/>
      </c>
    </row>
    <row r="201" spans="2:16" ht="29.25" customHeight="1" x14ac:dyDescent="0.7">
      <c r="D201" s="7">
        <f>COUNTA($D$184:D200)+1</f>
        <v>14</v>
      </c>
      <c r="E201" s="42" t="s">
        <v>91</v>
      </c>
      <c r="F201" s="43" t="s">
        <v>87</v>
      </c>
      <c r="G201" s="26"/>
      <c r="H201" s="77" t="str">
        <f>IFERROR((H200-G200)/G200,"")</f>
        <v/>
      </c>
      <c r="I201" s="78" t="str">
        <f>IFERROR((I200-H200)/H200,"")</f>
        <v/>
      </c>
      <c r="J201" s="77" t="str">
        <f t="shared" ref="J201:P201" si="65">IFERROR((J200-I200)/I200,"")</f>
        <v/>
      </c>
      <c r="K201" s="77" t="str">
        <f t="shared" si="65"/>
        <v/>
      </c>
      <c r="L201" s="77" t="str">
        <f t="shared" si="65"/>
        <v/>
      </c>
      <c r="M201" s="77" t="str">
        <f t="shared" si="65"/>
        <v/>
      </c>
      <c r="N201" s="77" t="str">
        <f t="shared" si="65"/>
        <v/>
      </c>
      <c r="O201" s="77" t="str">
        <f t="shared" si="65"/>
        <v/>
      </c>
      <c r="P201" s="77" t="str">
        <f t="shared" si="65"/>
        <v/>
      </c>
    </row>
    <row r="202" spans="2:16" x14ac:dyDescent="0.7">
      <c r="E202" s="71"/>
    </row>
    <row r="203" spans="2:16" ht="19.899999999999999" x14ac:dyDescent="0.7">
      <c r="B203" s="38" t="s">
        <v>145</v>
      </c>
      <c r="C203" s="99"/>
      <c r="G203" s="23"/>
      <c r="H203" s="23"/>
    </row>
    <row r="204" spans="2:16" x14ac:dyDescent="0.7">
      <c r="C204" s="108" t="s">
        <v>146</v>
      </c>
      <c r="D204" s="108" t="s">
        <v>147</v>
      </c>
      <c r="E204" s="100"/>
      <c r="F204" s="70"/>
    </row>
    <row r="205" spans="2:16" x14ac:dyDescent="0.7">
      <c r="C205" s="9"/>
      <c r="D205" s="102" t="s">
        <v>148</v>
      </c>
      <c r="E205" s="101"/>
      <c r="F205" s="6"/>
    </row>
    <row r="206" spans="2:16" x14ac:dyDescent="0.7">
      <c r="C206" s="9"/>
      <c r="D206" s="102" t="s">
        <v>149</v>
      </c>
      <c r="E206" s="101"/>
      <c r="F206" s="6"/>
    </row>
    <row r="207" spans="2:16" x14ac:dyDescent="0.7">
      <c r="D207" s="103" t="s">
        <v>150</v>
      </c>
      <c r="F207" s="11"/>
    </row>
    <row r="208" spans="2:16" x14ac:dyDescent="0.7">
      <c r="D208" s="156" t="s">
        <v>151</v>
      </c>
      <c r="F208" s="11"/>
    </row>
    <row r="209" spans="2:14" x14ac:dyDescent="0.7">
      <c r="D209" s="156" t="s">
        <v>152</v>
      </c>
      <c r="F209" s="11"/>
    </row>
    <row r="210" spans="2:14" x14ac:dyDescent="0.7">
      <c r="D210" s="156" t="s">
        <v>153</v>
      </c>
      <c r="F210" s="11"/>
    </row>
    <row r="211" spans="2:14" x14ac:dyDescent="0.7">
      <c r="D211" s="156" t="s">
        <v>154</v>
      </c>
      <c r="F211" s="11"/>
    </row>
    <row r="212" spans="2:14" x14ac:dyDescent="0.7">
      <c r="D212" s="156" t="s">
        <v>155</v>
      </c>
      <c r="F212" s="11"/>
    </row>
    <row r="213" spans="2:14" x14ac:dyDescent="0.7">
      <c r="E213" s="6"/>
      <c r="F213" s="6"/>
    </row>
    <row r="214" spans="2:14" ht="19.899999999999999" x14ac:dyDescent="0.7">
      <c r="B214" s="38" t="s">
        <v>156</v>
      </c>
      <c r="E214" s="6"/>
      <c r="F214" s="6"/>
    </row>
    <row r="215" spans="2:14" x14ac:dyDescent="0.7">
      <c r="B215" s="8"/>
      <c r="C215" s="102" t="s">
        <v>157</v>
      </c>
    </row>
    <row r="216" spans="2:14" x14ac:dyDescent="0.7">
      <c r="C216" s="62"/>
      <c r="D216" s="7">
        <v>1</v>
      </c>
      <c r="E216" s="66" t="s">
        <v>158</v>
      </c>
      <c r="F216" s="61" t="s">
        <v>159</v>
      </c>
      <c r="G216" s="72" t="s">
        <v>235</v>
      </c>
    </row>
    <row r="217" spans="2:14" x14ac:dyDescent="0.7">
      <c r="D217" s="67">
        <v>2</v>
      </c>
      <c r="E217" s="66" t="s">
        <v>160</v>
      </c>
      <c r="F217" s="61" t="s">
        <v>161</v>
      </c>
      <c r="G217" s="72" t="str">
        <f>IF(OR($E$9="",$E$10="",$E$9&gt;$E$10,$E$10&gt;DATEVALUE("2026/12/31")),"非該当","該当")</f>
        <v>非該当</v>
      </c>
    </row>
    <row r="218" spans="2:14" x14ac:dyDescent="0.7">
      <c r="D218" s="7">
        <v>3</v>
      </c>
      <c r="E218" s="66" t="s">
        <v>162</v>
      </c>
      <c r="F218" s="61" t="s">
        <v>163</v>
      </c>
      <c r="G218" s="72" t="s">
        <v>235</v>
      </c>
      <c r="N218" s="6"/>
    </row>
    <row r="219" spans="2:14" x14ac:dyDescent="0.7">
      <c r="D219" s="7">
        <v>4</v>
      </c>
      <c r="E219" s="66" t="s">
        <v>164</v>
      </c>
      <c r="F219" s="61" t="s">
        <v>165</v>
      </c>
      <c r="G219" s="72" t="str">
        <f>IF(③経費明細書!$G$67&gt;=1000000,"該当","非該当")</f>
        <v>非該当</v>
      </c>
      <c r="N219" s="6"/>
    </row>
    <row r="220" spans="2:14" x14ac:dyDescent="0.7">
      <c r="D220" s="7">
        <v>5</v>
      </c>
      <c r="E220" s="66" t="s">
        <v>166</v>
      </c>
      <c r="F220" s="61" t="s">
        <v>165</v>
      </c>
      <c r="G220" s="72" t="s">
        <v>235</v>
      </c>
      <c r="N220" s="6"/>
    </row>
    <row r="221" spans="2:14" x14ac:dyDescent="0.7">
      <c r="H221" s="88" t="s">
        <v>167</v>
      </c>
      <c r="I221" s="88">
        <v>2</v>
      </c>
      <c r="J221" s="88">
        <v>3</v>
      </c>
      <c r="K221" s="88">
        <v>4</v>
      </c>
      <c r="L221" s="88">
        <v>5</v>
      </c>
      <c r="M221" s="88">
        <v>6</v>
      </c>
      <c r="N221" s="6"/>
    </row>
    <row r="222" spans="2:14" x14ac:dyDescent="0.7">
      <c r="D222" s="7">
        <v>6</v>
      </c>
      <c r="E222" s="68" t="s">
        <v>168</v>
      </c>
      <c r="F222" s="69" t="s">
        <v>163</v>
      </c>
      <c r="G222" s="73" t="str">
        <f>IF(COUNTIF(H222:M222,"非該当")&gt;0,"非該当","該当")</f>
        <v>非該当</v>
      </c>
      <c r="H222" s="72" t="str">
        <f>IF(OR($G91="",$G91=【参考】業種!$E$2,$G91=【参考】業種!$F$2),"非該当","該当")</f>
        <v>非該当</v>
      </c>
      <c r="I222" s="72" t="str">
        <f>IF($G109="","－",IF(OR($G110="",$G110=【参考】業種!$E$2,$G110=【参考】業種!$F$2),"非該当","該当"))</f>
        <v>－</v>
      </c>
      <c r="J222" s="72" t="str">
        <f>IF($G128="","－",IF(OR($G129="",$G129=【参考】業種!$E$2,$G129=【参考】業種!$F$2),"非該当","該当"))</f>
        <v>－</v>
      </c>
      <c r="K222" s="72" t="str">
        <f>IF($G147="","－",IF(OR($G148="",$G148=【参考】業種!$E$2,$G148=【参考】業種!$F$2),"非該当","該当"))</f>
        <v>－</v>
      </c>
      <c r="L222" s="72" t="str">
        <f>IF($G166="","－",IF(OR($G167="",$G167=【参考】業種!$E$2,$G167=【参考】業種!$F$2),"非該当","該当"))</f>
        <v>－</v>
      </c>
      <c r="M222" s="72" t="str">
        <f>IF($G185="","－",IF(OR($G186="",$G186=【参考】業種!$E$2,$G186=【参考】業種!$F$2),"非該当","該当"))</f>
        <v>－</v>
      </c>
      <c r="N222" s="6"/>
    </row>
    <row r="223" spans="2:14" ht="35.25" x14ac:dyDescent="0.7">
      <c r="D223" s="7">
        <v>7</v>
      </c>
      <c r="E223" s="66" t="s">
        <v>169</v>
      </c>
      <c r="F223" s="61" t="s">
        <v>165</v>
      </c>
      <c r="G223" s="73" t="str">
        <f>IF(COUNTIF(H223:M223,"非該当")&gt;0,"非該当","該当")</f>
        <v>非該当</v>
      </c>
      <c r="H223" s="72" t="str">
        <f>IF(OR($Q$91="",$P$91="",$Q$91&lt;$P$91),"非該当","該当")</f>
        <v>非該当</v>
      </c>
      <c r="I223" s="72" t="str">
        <f>IF($G109="","－",IF(OR($Q$110="",$P$110="",$Q$110&lt;$P$110),"非該当","該当"))</f>
        <v>－</v>
      </c>
      <c r="J223" s="72" t="str">
        <f>IF($G128="","－",IF(OR($Q$129="",$P$129="",$Q$129&lt;$P$129),"非該当","該当"))</f>
        <v>－</v>
      </c>
      <c r="K223" s="72" t="str">
        <f>IF($G147="","－",IF(OR($Q$148="",$P$148="",$Q$148&lt;$P$148),"非該当","該当"))</f>
        <v>－</v>
      </c>
      <c r="L223" s="72" t="str">
        <f>IF($G166="","－",IF(OR($Q$167="",$P$167="",$Q$167&lt;$P$167),"非該当","該当"))</f>
        <v>－</v>
      </c>
      <c r="M223" s="72" t="str">
        <f>IF($G185="","－",IF(OR($Q$186="",$P$186="",$Q$186&lt;$P$186),"非該当","該当"))</f>
        <v>－</v>
      </c>
      <c r="N223" s="6"/>
    </row>
    <row r="224" spans="2:14" ht="35.25" x14ac:dyDescent="0.7">
      <c r="D224" s="7">
        <v>8</v>
      </c>
      <c r="E224" s="66" t="s">
        <v>170</v>
      </c>
      <c r="F224" s="61" t="s">
        <v>165</v>
      </c>
      <c r="G224" s="73" t="str">
        <f>IF(COUNTIF(H224:M224,"非該当")&gt;0,"非該当","該当")</f>
        <v>非該当</v>
      </c>
      <c r="H224" s="72" t="str">
        <f>IF(OR($N$92="",$P$91="",$N$92&lt;$P$91),"非該当","該当")</f>
        <v>非該当</v>
      </c>
      <c r="I224" s="72" t="str">
        <f>IF($G109="","－",IF(OR($N$111="",$P$110="",$N$111&lt;$P$110),"非該当","該当"))</f>
        <v>－</v>
      </c>
      <c r="J224" s="72" t="str">
        <f>IF($G128="","－",IF(OR($N$130="",$P$129="",$N$130&lt;$P$129),"非該当","該当"))</f>
        <v>－</v>
      </c>
      <c r="K224" s="72" t="str">
        <f>IF($G147="","－",IF(OR($N$149="",$P$148="",$N$149&lt;$P$148),"非該当","該当"))</f>
        <v>－</v>
      </c>
      <c r="L224" s="72" t="str">
        <f>IF($G166="","－",IF(OR($N$168="",$P$167="",$N$168&lt;$P$167),"非該当","該当"))</f>
        <v>－</v>
      </c>
      <c r="M224" s="72" t="str">
        <f>IF($G185="","－",IF(OR($N$187="",$P$186="",$N$187&lt;$P$186),"非該当","該当"))</f>
        <v>－</v>
      </c>
      <c r="N224" s="6"/>
    </row>
    <row r="225" spans="4:14" ht="35.25" x14ac:dyDescent="0.7">
      <c r="D225" s="7">
        <v>9</v>
      </c>
      <c r="E225" s="66" t="s">
        <v>171</v>
      </c>
      <c r="F225" s="61" t="s">
        <v>172</v>
      </c>
      <c r="G225" s="72" t="s">
        <v>235</v>
      </c>
      <c r="J225" s="76"/>
      <c r="N225" s="6"/>
    </row>
  </sheetData>
  <sheetProtection algorithmName="SHA-512" hashValue="7VrwyMIcD6Z4tvK63GlMYXqzROmgxJbFfZThwstUXJ56yv5bsguynUnW05aWGHytpSGaKgIk076EMhi4znIAiw==" saltValue="2pPt8wcBx2yq01T6pTIjfw==" spinCount="100000" sheet="1" objects="1" scenarios="1"/>
  <dataConsolidate/>
  <mergeCells count="6">
    <mergeCell ref="P186:P187"/>
    <mergeCell ref="P91:P92"/>
    <mergeCell ref="P110:P111"/>
    <mergeCell ref="P129:P130"/>
    <mergeCell ref="P148:P149"/>
    <mergeCell ref="P167:P168"/>
  </mergeCells>
  <phoneticPr fontId="1"/>
  <conditionalFormatting sqref="G225 G216:G220 G222:M224">
    <cfRule type="expression" dxfId="19" priority="10">
      <formula>G216="非該当"</formula>
    </cfRule>
  </conditionalFormatting>
  <conditionalFormatting sqref="D109:P125">
    <cfRule type="expression" dxfId="18" priority="6">
      <formula>$G$86=""</formula>
    </cfRule>
  </conditionalFormatting>
  <conditionalFormatting sqref="D128:P144">
    <cfRule type="expression" dxfId="17" priority="5">
      <formula>$H$86=""</formula>
    </cfRule>
  </conditionalFormatting>
  <conditionalFormatting sqref="D147:P163">
    <cfRule type="expression" dxfId="16" priority="4">
      <formula>$I$86=""</formula>
    </cfRule>
  </conditionalFormatting>
  <conditionalFormatting sqref="D166:P182">
    <cfRule type="expression" dxfId="15" priority="3">
      <formula>$J$86=""</formula>
    </cfRule>
  </conditionalFormatting>
  <conditionalFormatting sqref="D185:P201">
    <cfRule type="expression" dxfId="14" priority="2">
      <formula>$K$86=""</formula>
    </cfRule>
  </conditionalFormatting>
  <conditionalFormatting sqref="C5:F5">
    <cfRule type="expression" dxfId="13" priority="1">
      <formula>$C$5&lt;&gt;""</formula>
    </cfRule>
  </conditionalFormatting>
  <conditionalFormatting sqref="D36:P36 D39:P39 D41:P41 D45:P45 D75:P75 D77:P77 D81:P81 D99:P99 D102:P102 D104:P104 D118:P118 D121:P121 D123:P123 D137:P137 D140:P140 D142:P142 D156:P156 D159:P159 D161:P161 D175:P175 D178:P178 D180:P180 D194:P194 D197:P197 D199:P199 D72:P72">
    <cfRule type="expression" dxfId="12" priority="8">
      <formula>$G$34&lt;&gt;"就業時間換算"</formula>
    </cfRule>
  </conditionalFormatting>
  <conditionalFormatting sqref="D35:P35 D38:P38 D40:P40 D44:P44 D71:P71 D74:P74 D76:P76 D80:P80 D98:P98 D101:P101 D103:P103 D117:P117 D120:P120 D122:P122 D136:P136 D139:P139 D141:P141 D155:P155 D158:P158 D160:P160 D174:P174 D177:P177 D179:P179 D193:P193 D196:P196 D198:P198">
    <cfRule type="expression" dxfId="11" priority="7">
      <formula>$G$34&lt;&gt;"人数換算"</formula>
    </cfRule>
  </conditionalFormatting>
  <conditionalFormatting sqref="G27:P33 G35:P45 G64:P81 G96:P106 G115:P125 G134:P144 G153:P163 G172:P182 G191:P201">
    <cfRule type="expression" dxfId="10" priority="9">
      <formula>G$13="－"</formula>
    </cfRule>
  </conditionalFormatting>
  <dataValidations count="14">
    <dataValidation type="list" allowBlank="1" showInputMessage="1" showErrorMessage="1" sqref="G54:G55" xr:uid="{DAD45B5B-7E3D-4E9D-944D-6C9AC3CC203F}">
      <formula1>"該当,非該当"</formula1>
    </dataValidation>
    <dataValidation imeMode="halfAlpha" allowBlank="1" showInputMessage="1" showErrorMessage="1" sqref="G16:I24 G42:P42 G191:P195 G64:P69 G105:P105 G78:P78 G48:I51 G172:P176 G96:P100 G143:P143 G115:P119 G162:P162 G134:P138 G181:P181 G153:P157 G200:P200 G124:P124 G35:P37 G71:P73 G82 G27:P32" xr:uid="{1EF25B65-9201-411E-BE5A-FE4CE13432A4}"/>
    <dataValidation type="date" allowBlank="1" showInputMessage="1" showErrorMessage="1" error="補助事業期間内（2026年12月31日まで）の日付を入力してください" sqref="E10" xr:uid="{CC810397-7534-4C90-9E38-DBFF15434B64}">
      <formula1>45412</formula1>
      <formula2>46387</formula2>
    </dataValidation>
    <dataValidation operator="lessThanOrEqual" allowBlank="1" showInputMessage="1" showErrorMessage="1" sqref="E9" xr:uid="{3EFAA116-C014-450F-87C1-DCAEB40797F7}"/>
    <dataValidation type="list" allowBlank="1" showInputMessage="1" showErrorMessage="1" sqref="G57" xr:uid="{0068DD2D-B55F-4FB1-B19F-DA5EEED0814D}">
      <formula1>INDIRECT($G$56)</formula1>
    </dataValidation>
    <dataValidation type="list" allowBlank="1" showInputMessage="1" showErrorMessage="1" sqref="G187" xr:uid="{9B2B8C54-5543-4F1F-9F1E-8B820A9204C4}">
      <formula1>INDIRECT($G$186)</formula1>
    </dataValidation>
    <dataValidation type="list" allowBlank="1" showInputMessage="1" showErrorMessage="1" sqref="G168" xr:uid="{E1CEE531-C411-4A09-9A14-84D782521250}">
      <formula1>INDIRECT($G$167)</formula1>
    </dataValidation>
    <dataValidation type="list" allowBlank="1" showInputMessage="1" showErrorMessage="1" sqref="G149" xr:uid="{2A283EED-AB97-4DCF-87CB-465B4050F8D0}">
      <formula1>INDIRECT($G$148)</formula1>
    </dataValidation>
    <dataValidation type="list" allowBlank="1" showInputMessage="1" showErrorMessage="1" sqref="G130" xr:uid="{FB53028F-BA9F-455D-9678-B2047B94B55B}">
      <formula1>INDIRECT($G$129)</formula1>
    </dataValidation>
    <dataValidation type="list" allowBlank="1" showInputMessage="1" showErrorMessage="1" sqref="G111" xr:uid="{91E2FF0D-F3D8-4EE9-B894-366F887CB7DC}">
      <formula1>INDIRECT($G$110)</formula1>
    </dataValidation>
    <dataValidation type="list" allowBlank="1" showInputMessage="1" showErrorMessage="1" sqref="G92" xr:uid="{1A6E410A-B737-4F45-AC8E-99D2454CB4FA}">
      <formula1>INDIRECT($G$91)</formula1>
    </dataValidation>
    <dataValidation type="list" imeMode="halfAlpha" allowBlank="1" showInputMessage="1" showErrorMessage="1" sqref="G34" xr:uid="{26B98C27-13DB-427C-A1C5-818E36C02E82}">
      <formula1>"人数換算,就業時間換算"</formula1>
    </dataValidation>
    <dataValidation type="list" allowBlank="1" showInputMessage="1" showErrorMessage="1" sqref="E12" xr:uid="{327789A1-BBBE-4645-955E-1E936876245F}">
      <formula1>$G$12:$P$12</formula1>
    </dataValidation>
    <dataValidation operator="greaterThanOrEqual" allowBlank="1" showInputMessage="1" showErrorMessage="1" error="2024年3月1日以降の日付を入力ください" sqref="E7" xr:uid="{991C36AF-875C-4AA5-BEB6-B163C755CC87}"/>
  </dataValidations>
  <hyperlinks>
    <hyperlink ref="H54" r:id="rId1" xr:uid="{005590F6-84C3-49F2-A62B-FB89621BC6F7}"/>
    <hyperlink ref="H55" r:id="rId2" xr:uid="{D836284C-CEB5-433E-B557-EAC36EF603A5}"/>
    <hyperlink ref="E58" r:id="rId3" xr:uid="{F14FA07E-F71F-4656-B1F0-D984BF780C01}"/>
    <hyperlink ref="E93" r:id="rId4" xr:uid="{2DB33557-F394-4E12-8663-DB281EF449C3}"/>
    <hyperlink ref="E112" r:id="rId5" xr:uid="{1848649F-056F-47E2-BA97-8CCCB3246B38}"/>
    <hyperlink ref="E131" r:id="rId6" xr:uid="{4A2A25D0-6D21-4634-AECB-2DDB6E470F83}"/>
    <hyperlink ref="E150" r:id="rId7" xr:uid="{DD350765-AA49-4692-82D7-409CB1802C17}"/>
    <hyperlink ref="E169" r:id="rId8" xr:uid="{3960C992-46FC-4453-B3AE-58AF14E8E281}"/>
    <hyperlink ref="E188" r:id="rId9" xr:uid="{2BB33573-83F3-4B04-A4CA-FEF160ABA07C}"/>
    <hyperlink ref="Q50" r:id="rId10" xr:uid="{9777C489-56F3-4EDF-B7E1-F7C2953F4993}"/>
    <hyperlink ref="R50" r:id="rId11" display="https://www.e-stat.go.jp/surveyitems/items/386010198" xr:uid="{DA5E08E4-574C-4C31-B11E-358EA19EFC0F}"/>
    <hyperlink ref="Q48" r:id="rId12" xr:uid="{29CF86BC-2821-44E0-8833-577664906D8F}"/>
    <hyperlink ref="R48" r:id="rId13" display="https://www.e-stat.go.jp/surveyitems/items/248020026" xr:uid="{39227FE3-956C-4390-853C-87D2FA7525F0}"/>
    <hyperlink ref="Q51" r:id="rId14" xr:uid="{6A8297B3-D161-47A8-8845-2C143D9CDB34}"/>
  </hyperlinks>
  <pageMargins left="0.23622047244094491" right="0.23622047244094491" top="0.74803149606299213" bottom="0.74803149606299213" header="0.31496062992125984" footer="0.31496062992125984"/>
  <pageSetup paperSize="9" scale="36" fitToHeight="0" orientation="portrait" r:id="rId15"/>
  <drawing r:id="rId16"/>
  <extLst>
    <ext xmlns:x14="http://schemas.microsoft.com/office/spreadsheetml/2009/9/main" uri="{CCE6A557-97BC-4b89-ADB6-D9C93CAAB3DF}">
      <x14:dataValidations xmlns:xm="http://schemas.microsoft.com/office/excel/2006/main" count="3">
        <x14:dataValidation type="list" allowBlank="1" showInputMessage="1" showErrorMessage="1" xr:uid="{7F4FBD68-7D29-4029-897D-4DF10F2C1FEC}">
          <x14:formula1>
            <xm:f>【参考】最低賃金の5年間の年平均の年平均上昇率!$B$4:$B$50</xm:f>
          </x14:formula1>
          <xm:sqref>H86:K86 G85:G86</xm:sqref>
        </x14:dataValidation>
        <x14:dataValidation type="list" allowBlank="1" showInputMessage="1" showErrorMessage="1" xr:uid="{C482FAD6-83F1-4318-814F-057B661E93C8}">
          <x14:formula1>
            <xm:f>【参考】業種!$E$2:$X$2</xm:f>
          </x14:formula1>
          <xm:sqref>G56</xm:sqref>
        </x14:dataValidation>
        <x14:dataValidation type="list" allowBlank="1" showInputMessage="1" showErrorMessage="1" xr:uid="{EFA838EE-1FA3-46A2-A137-F712CB1F23E1}">
          <x14:formula1>
            <xm:f>【参考】業種!$G$2:$X$2</xm:f>
          </x14:formula1>
          <xm:sqref>G91 G110 G129 G148 G167 G186</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E11F88-CD8A-45C8-B34F-1C1C56E3BD2D}">
  <sheetPr>
    <tabColor theme="7" tint="0.79998168889431442"/>
    <pageSetUpPr fitToPage="1"/>
  </sheetPr>
  <dimension ref="A1:R225"/>
  <sheetViews>
    <sheetView showGridLines="0" zoomScale="85" zoomScaleNormal="85" workbookViewId="0">
      <pane xSplit="6" ySplit="13" topLeftCell="G14" activePane="bottomRight" state="frozen"/>
      <selection pane="topRight"/>
      <selection pane="bottomLeft"/>
      <selection pane="bottomRight" activeCell="E9" sqref="E9"/>
    </sheetView>
  </sheetViews>
  <sheetFormatPr defaultColWidth="9" defaultRowHeight="17.649999999999999" x14ac:dyDescent="0.7"/>
  <cols>
    <col min="1" max="3" width="3.75" style="1" customWidth="1"/>
    <col min="4" max="4" width="5.5" style="3" bestFit="1" customWidth="1"/>
    <col min="5" max="5" width="74" style="1" customWidth="1"/>
    <col min="6" max="6" width="31.375" style="1" bestFit="1" customWidth="1"/>
    <col min="7" max="16" width="12.5" style="1" customWidth="1"/>
    <col min="17" max="17" width="9" style="1"/>
    <col min="18" max="21" width="12.5" style="1" customWidth="1"/>
    <col min="22" max="16384" width="9" style="1"/>
  </cols>
  <sheetData>
    <row r="1" spans="1:16" ht="14.45" customHeight="1" x14ac:dyDescent="0.7">
      <c r="A1" s="149" t="s">
        <v>15</v>
      </c>
    </row>
    <row r="2" spans="1:16" ht="7.5" customHeight="1" x14ac:dyDescent="0.7">
      <c r="A2" s="71"/>
    </row>
    <row r="3" spans="1:16" ht="22.9" x14ac:dyDescent="0.7">
      <c r="B3" s="109" t="s">
        <v>47</v>
      </c>
    </row>
    <row r="4" spans="1:16" ht="16.149999999999999" customHeight="1" thickBot="1" x14ac:dyDescent="0.75">
      <c r="B4" s="8"/>
      <c r="C4" s="8"/>
    </row>
    <row r="5" spans="1:16" ht="18" thickBot="1" x14ac:dyDescent="0.75">
      <c r="B5" s="8"/>
      <c r="C5" s="189" t="str">
        <f>IF(COUNTIF(G216:G225,"非該当")&gt;0,"要件を満たしていない入力項目が残存しています。最下行の&lt;要件の充足チェック&gt;欄で詳細を確認してください。","")</f>
        <v>要件を満たしていない入力項目が残存しています。最下行の&lt;要件の充足チェック&gt;欄で詳細を確認してください。</v>
      </c>
      <c r="D5" s="191"/>
      <c r="E5" s="191"/>
      <c r="F5" s="192"/>
    </row>
    <row r="6" spans="1:16" ht="16.149999999999999" customHeight="1" x14ac:dyDescent="0.7">
      <c r="B6" s="8"/>
      <c r="J6" s="102"/>
    </row>
    <row r="7" spans="1:16" ht="16.149999999999999" customHeight="1" x14ac:dyDescent="0.7">
      <c r="D7" s="53" t="s">
        <v>48</v>
      </c>
      <c r="E7" s="206" t="str">
        <f>IF(①申請者情報!$D$6="","",①申請者情報!$D$6)</f>
        <v/>
      </c>
      <c r="J7" s="102"/>
    </row>
    <row r="8" spans="1:16" ht="16.149999999999999" customHeight="1" x14ac:dyDescent="0.7">
      <c r="D8" s="53" t="s">
        <v>49</v>
      </c>
      <c r="E8" s="180" t="str">
        <f>_xlfn.CONCAT(①申請者情報!$D$47)</f>
        <v/>
      </c>
      <c r="J8" s="102"/>
    </row>
    <row r="9" spans="1:16" ht="16.149999999999999" customHeight="1" x14ac:dyDescent="0.7">
      <c r="B9" s="8"/>
      <c r="D9" s="53" t="s">
        <v>50</v>
      </c>
      <c r="E9" s="193"/>
    </row>
    <row r="10" spans="1:16" ht="16.149999999999999" customHeight="1" x14ac:dyDescent="0.7">
      <c r="D10" s="53" t="s">
        <v>51</v>
      </c>
      <c r="E10" s="193"/>
      <c r="F10" s="84"/>
      <c r="G10" s="1" t="s">
        <v>52</v>
      </c>
    </row>
    <row r="11" spans="1:16" x14ac:dyDescent="0.7">
      <c r="C11" s="8"/>
      <c r="D11" s="53" t="s">
        <v>53</v>
      </c>
      <c r="G11" s="97" t="s">
        <v>54</v>
      </c>
      <c r="H11" s="97" t="s">
        <v>55</v>
      </c>
      <c r="I11" s="97" t="s">
        <v>56</v>
      </c>
      <c r="J11" s="187" t="s">
        <v>57</v>
      </c>
      <c r="K11" s="187"/>
      <c r="L11" s="187"/>
      <c r="M11" s="187"/>
      <c r="N11" s="187"/>
      <c r="O11" s="187"/>
      <c r="P11" s="187"/>
    </row>
    <row r="12" spans="1:16" x14ac:dyDescent="0.7">
      <c r="B12" s="8"/>
      <c r="D12" s="53" t="s">
        <v>58</v>
      </c>
      <c r="E12" s="194"/>
      <c r="G12" s="188" t="str">
        <f>IF($E$9="","",EDATE(H12,-12))</f>
        <v/>
      </c>
      <c r="H12" s="188" t="str">
        <f>IF($E$9="","",EDATE(I12,-12))</f>
        <v/>
      </c>
      <c r="I12" s="188" t="str">
        <f>IF($E$9="","",$E$9)</f>
        <v/>
      </c>
      <c r="J12" s="188" t="str">
        <f t="shared" ref="J12:P12" si="0">IF($E$9="","",EDATE(I12,12))</f>
        <v/>
      </c>
      <c r="K12" s="188" t="str">
        <f t="shared" si="0"/>
        <v/>
      </c>
      <c r="L12" s="188" t="str">
        <f t="shared" si="0"/>
        <v/>
      </c>
      <c r="M12" s="188" t="str">
        <f t="shared" si="0"/>
        <v/>
      </c>
      <c r="N12" s="188" t="str">
        <f t="shared" si="0"/>
        <v/>
      </c>
      <c r="O12" s="188" t="str">
        <f t="shared" si="0"/>
        <v/>
      </c>
      <c r="P12" s="188" t="str">
        <f t="shared" si="0"/>
        <v/>
      </c>
    </row>
    <row r="13" spans="1:16" x14ac:dyDescent="0.7">
      <c r="D13" s="1"/>
      <c r="E13" s="169" t="str">
        <f>IF(E12="","",IF(①申請者情報!$D$26="該当する",EDATE($E$12,12),$E$12))</f>
        <v/>
      </c>
      <c r="G13" s="159" t="str">
        <f>IFERROR(IF(AND(G12&lt;&gt;"",$E$13=G12),"基準年",IF($E$13&lt;G12,IF(YEAR(G12)-YEAR($E$13)&lt;4,"事業化報告"&amp;YEAR(G12)-YEAR($E$13)&amp;"年目","－"),"")),"")</f>
        <v/>
      </c>
      <c r="H13" s="159" t="str">
        <f t="shared" ref="H13:P13" si="1">IFERROR(IF(AND(H12&lt;&gt;"",$E$13=H12),"基準年",IF($E$13&lt;H12,IF(YEAR(H12)-YEAR($E$13)&lt;4,"事業化報告"&amp;YEAR(H12)-YEAR($E$13)&amp;"年目","－"),"")),"")</f>
        <v/>
      </c>
      <c r="I13" s="159" t="str">
        <f t="shared" si="1"/>
        <v/>
      </c>
      <c r="J13" s="159" t="str">
        <f t="shared" si="1"/>
        <v/>
      </c>
      <c r="K13" s="159" t="str">
        <f t="shared" si="1"/>
        <v/>
      </c>
      <c r="L13" s="159" t="str">
        <f t="shared" si="1"/>
        <v/>
      </c>
      <c r="M13" s="159" t="str">
        <f t="shared" si="1"/>
        <v/>
      </c>
      <c r="N13" s="159" t="str">
        <f t="shared" si="1"/>
        <v/>
      </c>
      <c r="O13" s="159" t="str">
        <f t="shared" si="1"/>
        <v/>
      </c>
      <c r="P13" s="159" t="str">
        <f t="shared" si="1"/>
        <v/>
      </c>
    </row>
    <row r="14" spans="1:16" ht="19.899999999999999" x14ac:dyDescent="0.7">
      <c r="B14" s="38" t="s">
        <v>59</v>
      </c>
      <c r="D14" s="1"/>
      <c r="F14" s="48"/>
    </row>
    <row r="15" spans="1:16" x14ac:dyDescent="0.7">
      <c r="B15" s="82">
        <f>MAX($B$14:B14)+1</f>
        <v>1</v>
      </c>
      <c r="C15" s="75" t="s">
        <v>60</v>
      </c>
      <c r="D15" s="46"/>
      <c r="E15" s="47"/>
      <c r="F15" s="47"/>
      <c r="G15" s="23"/>
      <c r="H15" s="23"/>
      <c r="I15" s="23"/>
      <c r="J15" s="23"/>
      <c r="K15" s="23"/>
      <c r="L15" s="23"/>
      <c r="M15" s="23"/>
      <c r="N15" s="23"/>
      <c r="O15" s="23"/>
      <c r="P15" s="23"/>
    </row>
    <row r="16" spans="1:16" ht="29.25" customHeight="1" x14ac:dyDescent="0.7">
      <c r="C16" s="163"/>
      <c r="D16" s="5" t="str">
        <f>MAX($B$15:B16)&amp;"-"&amp;COUNTA($D$15:D15)+1</f>
        <v>1-1</v>
      </c>
      <c r="E16" s="40" t="s">
        <v>61</v>
      </c>
      <c r="F16" s="41"/>
      <c r="G16" s="195"/>
      <c r="H16" s="195"/>
      <c r="I16" s="195"/>
      <c r="J16" s="37"/>
      <c r="K16" s="37"/>
      <c r="L16" s="37"/>
      <c r="M16" s="37"/>
      <c r="N16" s="37"/>
      <c r="O16" s="37"/>
      <c r="P16" s="37"/>
    </row>
    <row r="17" spans="2:16" ht="29.25" customHeight="1" x14ac:dyDescent="0.7">
      <c r="C17" s="9"/>
      <c r="D17" s="5" t="str">
        <f>MAX($B$15:B17)&amp;"-"&amp;COUNTA($D$15:D16)+1</f>
        <v>1-2</v>
      </c>
      <c r="E17" s="160" t="s">
        <v>62</v>
      </c>
      <c r="F17" s="39"/>
      <c r="G17" s="195"/>
      <c r="H17" s="195"/>
      <c r="I17" s="195"/>
      <c r="J17" s="37"/>
      <c r="K17" s="37"/>
      <c r="L17" s="37"/>
      <c r="M17" s="37"/>
      <c r="N17" s="37"/>
      <c r="O17" s="37"/>
      <c r="P17" s="37"/>
    </row>
    <row r="18" spans="2:16" ht="29.25" customHeight="1" x14ac:dyDescent="0.7">
      <c r="C18" s="9"/>
      <c r="D18" s="5" t="str">
        <f>MAX($B$15:B18)&amp;"-"&amp;COUNTA($D$15:D17)+1</f>
        <v>1-3</v>
      </c>
      <c r="E18" s="160" t="s">
        <v>63</v>
      </c>
      <c r="F18" s="39"/>
      <c r="G18" s="195"/>
      <c r="H18" s="195"/>
      <c r="I18" s="195"/>
      <c r="J18" s="37"/>
      <c r="K18" s="37"/>
      <c r="L18" s="37"/>
      <c r="M18" s="37"/>
      <c r="N18" s="37"/>
      <c r="O18" s="37"/>
      <c r="P18" s="37"/>
    </row>
    <row r="19" spans="2:16" ht="29.25" customHeight="1" x14ac:dyDescent="0.7">
      <c r="C19" s="9"/>
      <c r="D19" s="5" t="str">
        <f>MAX($B$15:B19)&amp;"-"&amp;COUNTA($D$15:D18)+1</f>
        <v>1-4</v>
      </c>
      <c r="E19" s="161" t="s">
        <v>64</v>
      </c>
      <c r="F19" s="39"/>
      <c r="G19" s="195"/>
      <c r="H19" s="195"/>
      <c r="I19" s="195"/>
      <c r="J19" s="37"/>
      <c r="K19" s="37"/>
      <c r="L19" s="37"/>
      <c r="M19" s="37"/>
      <c r="N19" s="37"/>
      <c r="O19" s="37"/>
      <c r="P19" s="37"/>
    </row>
    <row r="20" spans="2:16" ht="29.25" customHeight="1" x14ac:dyDescent="0.7">
      <c r="C20" s="9"/>
      <c r="D20" s="5" t="str">
        <f>MAX($B$15:B20)&amp;"-"&amp;COUNTA($D$15:D19)+1</f>
        <v>1-5</v>
      </c>
      <c r="E20" s="161" t="s">
        <v>65</v>
      </c>
      <c r="F20" s="39"/>
      <c r="G20" s="195"/>
      <c r="H20" s="195"/>
      <c r="I20" s="195"/>
      <c r="J20" s="37"/>
      <c r="K20" s="37"/>
      <c r="L20" s="37"/>
      <c r="M20" s="37"/>
      <c r="N20" s="37"/>
      <c r="O20" s="37"/>
      <c r="P20" s="37"/>
    </row>
    <row r="21" spans="2:16" ht="29.25" customHeight="1" x14ac:dyDescent="0.7">
      <c r="C21" s="9"/>
      <c r="D21" s="5" t="str">
        <f>MAX($B$15:B21)&amp;"-"&amp;COUNTA($D$15:D20)+1</f>
        <v>1-6</v>
      </c>
      <c r="E21" s="40" t="s">
        <v>66</v>
      </c>
      <c r="F21" s="41"/>
      <c r="G21" s="195"/>
      <c r="H21" s="195"/>
      <c r="I21" s="195"/>
      <c r="J21" s="37"/>
      <c r="K21" s="37"/>
      <c r="L21" s="37"/>
      <c r="M21" s="37"/>
      <c r="N21" s="37"/>
      <c r="O21" s="37"/>
      <c r="P21" s="37"/>
    </row>
    <row r="22" spans="2:16" ht="29.25" customHeight="1" x14ac:dyDescent="0.7">
      <c r="C22" s="9"/>
      <c r="D22" s="5" t="str">
        <f>MAX($B$15:B22)&amp;"-"&amp;COUNTA($D$15:D21)+1</f>
        <v>1-7</v>
      </c>
      <c r="E22" s="160" t="s">
        <v>67</v>
      </c>
      <c r="F22" s="39"/>
      <c r="G22" s="195"/>
      <c r="H22" s="195"/>
      <c r="I22" s="195"/>
      <c r="J22" s="37"/>
      <c r="K22" s="37"/>
      <c r="L22" s="37"/>
      <c r="M22" s="37"/>
      <c r="N22" s="37"/>
      <c r="O22" s="37"/>
      <c r="P22" s="37"/>
    </row>
    <row r="23" spans="2:16" ht="29.25" customHeight="1" x14ac:dyDescent="0.7">
      <c r="C23" s="9"/>
      <c r="D23" s="5" t="str">
        <f>MAX($B$15:B23)&amp;"-"&amp;COUNTA($D$15:D22)+1</f>
        <v>1-8</v>
      </c>
      <c r="E23" s="160" t="s">
        <v>68</v>
      </c>
      <c r="F23" s="39"/>
      <c r="G23" s="195"/>
      <c r="H23" s="195"/>
      <c r="I23" s="195"/>
      <c r="J23" s="37"/>
      <c r="K23" s="37"/>
      <c r="L23" s="37"/>
      <c r="M23" s="37"/>
      <c r="N23" s="37"/>
      <c r="O23" s="37"/>
      <c r="P23" s="37"/>
    </row>
    <row r="24" spans="2:16" ht="29.25" customHeight="1" x14ac:dyDescent="0.7">
      <c r="C24" s="9"/>
      <c r="D24" s="5" t="str">
        <f>MAX($B$15:B24)&amp;"-"&amp;COUNTA($D$15:D23)+1</f>
        <v>1-9</v>
      </c>
      <c r="E24" s="40" t="s">
        <v>69</v>
      </c>
      <c r="F24" s="41"/>
      <c r="G24" s="24">
        <f>G16-G21</f>
        <v>0</v>
      </c>
      <c r="H24" s="24">
        <f>H16-H21</f>
        <v>0</v>
      </c>
      <c r="I24" s="24">
        <f>I16-I21</f>
        <v>0</v>
      </c>
      <c r="J24" s="37"/>
      <c r="K24" s="37"/>
      <c r="L24" s="37"/>
      <c r="M24" s="37"/>
      <c r="N24" s="37"/>
      <c r="O24" s="37"/>
      <c r="P24" s="37"/>
    </row>
    <row r="25" spans="2:16" x14ac:dyDescent="0.7">
      <c r="D25" s="63"/>
      <c r="E25" s="62"/>
      <c r="F25" s="62"/>
      <c r="G25" s="62"/>
      <c r="H25" s="62"/>
      <c r="I25" s="62"/>
      <c r="J25" s="62"/>
      <c r="K25" s="62"/>
      <c r="L25" s="62"/>
      <c r="M25" s="62"/>
      <c r="N25" s="62"/>
      <c r="O25" s="62"/>
      <c r="P25" s="62"/>
    </row>
    <row r="26" spans="2:16" x14ac:dyDescent="0.7">
      <c r="B26" s="82">
        <f>MAX($B$14:B25)+1</f>
        <v>2</v>
      </c>
      <c r="C26" s="75" t="s">
        <v>70</v>
      </c>
      <c r="D26" s="46"/>
      <c r="E26" s="47"/>
      <c r="F26" s="47"/>
      <c r="G26" s="23"/>
      <c r="H26" s="23"/>
      <c r="I26" s="23"/>
      <c r="J26" s="23"/>
      <c r="K26" s="23"/>
      <c r="L26" s="23"/>
      <c r="M26" s="23"/>
      <c r="N26" s="23"/>
      <c r="O26" s="23"/>
      <c r="P26" s="23"/>
    </row>
    <row r="27" spans="2:16" ht="29.25" customHeight="1" x14ac:dyDescent="0.7">
      <c r="C27" s="62"/>
      <c r="D27" s="5" t="str">
        <f>MAX($B$15:B27)&amp;"-"&amp;COUNTA($D$26:D26)+1</f>
        <v>2-1</v>
      </c>
      <c r="E27" s="40" t="s">
        <v>71</v>
      </c>
      <c r="F27" s="39"/>
      <c r="G27" s="195"/>
      <c r="H27" s="195"/>
      <c r="I27" s="195"/>
      <c r="J27" s="195"/>
      <c r="K27" s="195"/>
      <c r="L27" s="195"/>
      <c r="M27" s="195"/>
      <c r="N27" s="142"/>
      <c r="O27" s="142"/>
      <c r="P27" s="142"/>
    </row>
    <row r="28" spans="2:16" ht="29.25" customHeight="1" x14ac:dyDescent="0.7">
      <c r="D28" s="5" t="str">
        <f>MAX($B$15:B28)&amp;"-"&amp;COUNTA($D$26:D27)+1</f>
        <v>2-2</v>
      </c>
      <c r="E28" s="40" t="s">
        <v>72</v>
      </c>
      <c r="F28" s="39"/>
      <c r="G28" s="195"/>
      <c r="H28" s="195"/>
      <c r="I28" s="195"/>
      <c r="J28" s="195"/>
      <c r="K28" s="195"/>
      <c r="L28" s="195"/>
      <c r="M28" s="195"/>
      <c r="N28" s="142"/>
      <c r="O28" s="142"/>
      <c r="P28" s="142"/>
    </row>
    <row r="29" spans="2:16" ht="29.25" customHeight="1" x14ac:dyDescent="0.7">
      <c r="D29" s="5" t="str">
        <f>MAX($B$15:B29)&amp;"-"&amp;COUNTA($D$26:D28)+1</f>
        <v>2-3</v>
      </c>
      <c r="E29" s="40" t="s">
        <v>73</v>
      </c>
      <c r="F29" s="39"/>
      <c r="G29" s="195"/>
      <c r="H29" s="195"/>
      <c r="I29" s="195"/>
      <c r="J29" s="195"/>
      <c r="K29" s="195"/>
      <c r="L29" s="195"/>
      <c r="M29" s="195"/>
      <c r="N29" s="142"/>
      <c r="O29" s="142"/>
      <c r="P29" s="142"/>
    </row>
    <row r="30" spans="2:16" ht="29.25" customHeight="1" x14ac:dyDescent="0.7">
      <c r="D30" s="5" t="str">
        <f>MAX($B$15:B30)&amp;"-"&amp;COUNTA($D$26:D29)+1</f>
        <v>2-4</v>
      </c>
      <c r="E30" s="40" t="s">
        <v>74</v>
      </c>
      <c r="F30" s="39"/>
      <c r="G30" s="195"/>
      <c r="H30" s="195"/>
      <c r="I30" s="195"/>
      <c r="J30" s="195"/>
      <c r="K30" s="195"/>
      <c r="L30" s="195"/>
      <c r="M30" s="195"/>
      <c r="N30" s="142"/>
      <c r="O30" s="142"/>
      <c r="P30" s="142"/>
    </row>
    <row r="31" spans="2:16" ht="29.25" customHeight="1" x14ac:dyDescent="0.7">
      <c r="C31" s="9"/>
      <c r="D31" s="5" t="str">
        <f>MAX($B$15:B31)&amp;"-"&amp;COUNTA($D$26:D30)+1</f>
        <v>2-5</v>
      </c>
      <c r="E31" s="40" t="s">
        <v>75</v>
      </c>
      <c r="F31" s="39"/>
      <c r="G31" s="195"/>
      <c r="H31" s="195"/>
      <c r="I31" s="195"/>
      <c r="J31" s="195"/>
      <c r="K31" s="195"/>
      <c r="L31" s="195"/>
      <c r="M31" s="195"/>
      <c r="N31" s="142"/>
      <c r="O31" s="142"/>
      <c r="P31" s="142"/>
    </row>
    <row r="32" spans="2:16" ht="29.25" customHeight="1" x14ac:dyDescent="0.7">
      <c r="C32" s="9"/>
      <c r="D32" s="5" t="str">
        <f>MAX($B$15:B32)&amp;"-"&amp;COUNTA($D$26:D31)+1</f>
        <v>2-6</v>
      </c>
      <c r="E32" s="40" t="s">
        <v>76</v>
      </c>
      <c r="F32" s="39"/>
      <c r="G32" s="195"/>
      <c r="H32" s="195"/>
      <c r="I32" s="195"/>
      <c r="J32" s="195"/>
      <c r="K32" s="195"/>
      <c r="L32" s="195"/>
      <c r="M32" s="195"/>
      <c r="N32" s="142"/>
      <c r="O32" s="142"/>
      <c r="P32" s="142"/>
    </row>
    <row r="33" spans="2:18" ht="29.25" customHeight="1" x14ac:dyDescent="0.7">
      <c r="C33" s="9"/>
      <c r="D33" s="7" t="str">
        <f>MAX($B$15:B33)&amp;"-"&amp;COUNTA($D$26:D32)+1</f>
        <v>2-7</v>
      </c>
      <c r="E33" s="164" t="s">
        <v>77</v>
      </c>
      <c r="F33" s="43"/>
      <c r="G33" s="24">
        <f>+G29+G30+G31+G32</f>
        <v>0</v>
      </c>
      <c r="H33" s="25">
        <f>+H29+H30+H31+H32</f>
        <v>0</v>
      </c>
      <c r="I33" s="36">
        <f t="shared" ref="I33:P33" si="2">+I29+I30+I31+I32</f>
        <v>0</v>
      </c>
      <c r="J33" s="25">
        <f t="shared" si="2"/>
        <v>0</v>
      </c>
      <c r="K33" s="25">
        <f t="shared" si="2"/>
        <v>0</v>
      </c>
      <c r="L33" s="25">
        <f t="shared" si="2"/>
        <v>0</v>
      </c>
      <c r="M33" s="25">
        <f t="shared" si="2"/>
        <v>0</v>
      </c>
      <c r="N33" s="25">
        <f t="shared" si="2"/>
        <v>0</v>
      </c>
      <c r="O33" s="25">
        <f t="shared" si="2"/>
        <v>0</v>
      </c>
      <c r="P33" s="25">
        <f t="shared" si="2"/>
        <v>0</v>
      </c>
    </row>
    <row r="34" spans="2:18" ht="29.25" customHeight="1" x14ac:dyDescent="0.7">
      <c r="C34" s="9"/>
      <c r="D34" s="5" t="str">
        <f>MAX($B$15:B34)&amp;"-"&amp;COUNTA($D$26:D33)+1</f>
        <v>2-8</v>
      </c>
      <c r="E34" s="165" t="s">
        <v>78</v>
      </c>
      <c r="F34" s="41" t="s">
        <v>79</v>
      </c>
      <c r="G34" s="197"/>
    </row>
    <row r="35" spans="2:18" ht="29.25" customHeight="1" x14ac:dyDescent="0.7">
      <c r="C35" s="9"/>
      <c r="D35" s="5" t="str">
        <f>MAX($B$15:B35)&amp;"-"&amp;COUNTA($D$26:D34)+1</f>
        <v>2-9</v>
      </c>
      <c r="E35" s="165" t="s">
        <v>80</v>
      </c>
      <c r="F35" s="39" t="s">
        <v>81</v>
      </c>
      <c r="G35" s="195"/>
      <c r="H35" s="142"/>
      <c r="I35" s="196"/>
      <c r="J35" s="142"/>
      <c r="K35" s="142"/>
      <c r="L35" s="142"/>
      <c r="M35" s="142"/>
      <c r="N35" s="142"/>
      <c r="O35" s="142"/>
      <c r="P35" s="142"/>
    </row>
    <row r="36" spans="2:18" ht="29.25" customHeight="1" x14ac:dyDescent="0.7">
      <c r="C36" s="9"/>
      <c r="D36" s="5" t="str">
        <f>MAX($B$15:B36)&amp;"-"&amp;COUNTA($D$26:D35)+1</f>
        <v>2-10</v>
      </c>
      <c r="E36" s="165" t="s">
        <v>82</v>
      </c>
      <c r="F36" s="41" t="s">
        <v>81</v>
      </c>
      <c r="G36" s="195"/>
      <c r="H36" s="142"/>
      <c r="I36" s="196"/>
      <c r="J36" s="142"/>
      <c r="K36" s="142"/>
      <c r="L36" s="142"/>
      <c r="M36" s="142"/>
      <c r="N36" s="142"/>
      <c r="O36" s="142"/>
      <c r="P36" s="142"/>
    </row>
    <row r="37" spans="2:18" ht="29.25" customHeight="1" x14ac:dyDescent="0.7">
      <c r="C37" s="9"/>
      <c r="D37" s="5" t="str">
        <f>MAX($B$15:B37)&amp;"-"&amp;COUNTA($D$26:D36)+1</f>
        <v>2-11</v>
      </c>
      <c r="E37" s="165" t="s">
        <v>83</v>
      </c>
      <c r="F37" s="39" t="s">
        <v>81</v>
      </c>
      <c r="G37" s="195"/>
      <c r="H37" s="142"/>
      <c r="I37" s="196"/>
      <c r="J37" s="142"/>
      <c r="K37" s="142"/>
      <c r="L37" s="142"/>
      <c r="M37" s="142"/>
      <c r="N37" s="142"/>
      <c r="O37" s="142"/>
      <c r="P37" s="142"/>
    </row>
    <row r="38" spans="2:18" ht="29.25" customHeight="1" x14ac:dyDescent="0.7">
      <c r="C38" s="9"/>
      <c r="D38" s="7" t="str">
        <f>MAX($B$15:B38)&amp;"-"&amp;COUNTA($D$26:D37)+1</f>
        <v>2-12</v>
      </c>
      <c r="E38" s="164" t="s">
        <v>84</v>
      </c>
      <c r="F38" s="43"/>
      <c r="G38" s="24" t="str">
        <f t="shared" ref="G38:P38" si="3">IFERROR(+G30/G35,"")</f>
        <v/>
      </c>
      <c r="H38" s="25" t="str">
        <f t="shared" si="3"/>
        <v/>
      </c>
      <c r="I38" s="36" t="str">
        <f t="shared" si="3"/>
        <v/>
      </c>
      <c r="J38" s="25" t="str">
        <f t="shared" si="3"/>
        <v/>
      </c>
      <c r="K38" s="25" t="str">
        <f t="shared" si="3"/>
        <v/>
      </c>
      <c r="L38" s="25" t="str">
        <f t="shared" si="3"/>
        <v/>
      </c>
      <c r="M38" s="25" t="str">
        <f t="shared" si="3"/>
        <v/>
      </c>
      <c r="N38" s="25" t="str">
        <f t="shared" si="3"/>
        <v/>
      </c>
      <c r="O38" s="25" t="str">
        <f t="shared" si="3"/>
        <v/>
      </c>
      <c r="P38" s="25" t="str">
        <f t="shared" si="3"/>
        <v/>
      </c>
    </row>
    <row r="39" spans="2:18" ht="29.25" customHeight="1" x14ac:dyDescent="0.7">
      <c r="C39" s="9"/>
      <c r="D39" s="7" t="str">
        <f>MAX($B$15:B39)&amp;"-"&amp;COUNTA($D$26:D38)+1</f>
        <v>2-13</v>
      </c>
      <c r="E39" s="164" t="s">
        <v>85</v>
      </c>
      <c r="F39" s="44"/>
      <c r="G39" s="24" t="str">
        <f t="shared" ref="G39:P39" si="4">IFERROR(+G30/G36,"")</f>
        <v/>
      </c>
      <c r="H39" s="25" t="str">
        <f t="shared" si="4"/>
        <v/>
      </c>
      <c r="I39" s="36" t="str">
        <f t="shared" si="4"/>
        <v/>
      </c>
      <c r="J39" s="25" t="str">
        <f t="shared" si="4"/>
        <v/>
      </c>
      <c r="K39" s="25" t="str">
        <f t="shared" si="4"/>
        <v/>
      </c>
      <c r="L39" s="25" t="str">
        <f t="shared" si="4"/>
        <v/>
      </c>
      <c r="M39" s="25" t="str">
        <f t="shared" si="4"/>
        <v/>
      </c>
      <c r="N39" s="25" t="str">
        <f t="shared" si="4"/>
        <v/>
      </c>
      <c r="O39" s="25" t="str">
        <f t="shared" si="4"/>
        <v/>
      </c>
      <c r="P39" s="25" t="str">
        <f t="shared" si="4"/>
        <v/>
      </c>
    </row>
    <row r="40" spans="2:18" ht="29.25" customHeight="1" x14ac:dyDescent="0.7">
      <c r="C40" s="9"/>
      <c r="D40" s="7" t="str">
        <f>MAX($B$15:B40)&amp;"-"&amp;COUNTA($D$26:D39)+1</f>
        <v>2-14</v>
      </c>
      <c r="E40" s="164" t="s">
        <v>86</v>
      </c>
      <c r="F40" s="43" t="s">
        <v>87</v>
      </c>
      <c r="G40" s="26"/>
      <c r="H40" s="77" t="str">
        <f t="shared" ref="H40:P41" si="5">IFERROR((H38-G38)/G38,"")</f>
        <v/>
      </c>
      <c r="I40" s="78" t="str">
        <f t="shared" si="5"/>
        <v/>
      </c>
      <c r="J40" s="77" t="str">
        <f t="shared" si="5"/>
        <v/>
      </c>
      <c r="K40" s="77" t="str">
        <f t="shared" si="5"/>
        <v/>
      </c>
      <c r="L40" s="77" t="str">
        <f t="shared" si="5"/>
        <v/>
      </c>
      <c r="M40" s="77" t="str">
        <f t="shared" si="5"/>
        <v/>
      </c>
      <c r="N40" s="77" t="str">
        <f t="shared" si="5"/>
        <v/>
      </c>
      <c r="O40" s="77" t="str">
        <f t="shared" si="5"/>
        <v/>
      </c>
      <c r="P40" s="77" t="str">
        <f t="shared" si="5"/>
        <v/>
      </c>
    </row>
    <row r="41" spans="2:18" ht="29.25" customHeight="1" x14ac:dyDescent="0.7">
      <c r="C41" s="9"/>
      <c r="D41" s="7" t="str">
        <f>MAX($B$15:B41)&amp;"-"&amp;COUNTA($D$26:D40)+1</f>
        <v>2-15</v>
      </c>
      <c r="E41" s="164" t="s">
        <v>88</v>
      </c>
      <c r="F41" s="44" t="s">
        <v>89</v>
      </c>
      <c r="G41" s="26"/>
      <c r="H41" s="77" t="str">
        <f t="shared" si="5"/>
        <v/>
      </c>
      <c r="I41" s="78" t="str">
        <f t="shared" si="5"/>
        <v/>
      </c>
      <c r="J41" s="77" t="str">
        <f t="shared" si="5"/>
        <v/>
      </c>
      <c r="K41" s="77" t="str">
        <f t="shared" si="5"/>
        <v/>
      </c>
      <c r="L41" s="77" t="str">
        <f t="shared" si="5"/>
        <v/>
      </c>
      <c r="M41" s="77" t="str">
        <f t="shared" si="5"/>
        <v/>
      </c>
      <c r="N41" s="77" t="str">
        <f t="shared" si="5"/>
        <v/>
      </c>
      <c r="O41" s="77" t="str">
        <f t="shared" si="5"/>
        <v/>
      </c>
      <c r="P41" s="77" t="str">
        <f t="shared" si="5"/>
        <v/>
      </c>
    </row>
    <row r="42" spans="2:18" ht="29.25" customHeight="1" x14ac:dyDescent="0.7">
      <c r="C42" s="9"/>
      <c r="D42" s="7" t="str">
        <f>MAX($B$15:B42)&amp;"-"&amp;COUNTA($D$26:D41)+1</f>
        <v>2-16</v>
      </c>
      <c r="E42" s="164" t="s">
        <v>90</v>
      </c>
      <c r="F42" s="43"/>
      <c r="G42" s="105" t="str">
        <f t="shared" ref="G42" si="6">IFERROR(+G31/G37,"")</f>
        <v/>
      </c>
      <c r="H42" s="106" t="str">
        <f>IFERROR(+H31/H37,"")</f>
        <v/>
      </c>
      <c r="I42" s="107" t="str">
        <f>IFERROR(+I31/I37,"")</f>
        <v/>
      </c>
      <c r="J42" s="106" t="str">
        <f>IFERROR(+J31/J37,"")</f>
        <v/>
      </c>
      <c r="K42" s="106" t="str">
        <f t="shared" ref="K42:P42" si="7">IFERROR(+K31/K37,"")</f>
        <v/>
      </c>
      <c r="L42" s="106" t="str">
        <f t="shared" si="7"/>
        <v/>
      </c>
      <c r="M42" s="106" t="str">
        <f t="shared" si="7"/>
        <v/>
      </c>
      <c r="N42" s="106" t="str">
        <f t="shared" si="7"/>
        <v/>
      </c>
      <c r="O42" s="106" t="str">
        <f t="shared" si="7"/>
        <v/>
      </c>
      <c r="P42" s="25" t="str">
        <f t="shared" si="7"/>
        <v/>
      </c>
    </row>
    <row r="43" spans="2:18" ht="29.25" customHeight="1" x14ac:dyDescent="0.7">
      <c r="C43" s="9"/>
      <c r="D43" s="7" t="str">
        <f>MAX($B$15:B43)&amp;"-"&amp;COUNTA($D$26:D42)+1</f>
        <v>2-17</v>
      </c>
      <c r="E43" s="164" t="s">
        <v>91</v>
      </c>
      <c r="F43" s="43" t="s">
        <v>87</v>
      </c>
      <c r="G43" s="26"/>
      <c r="H43" s="77" t="str">
        <f>IFERROR((H42-G42)/G42,"")</f>
        <v/>
      </c>
      <c r="I43" s="78" t="str">
        <f>IFERROR((I42-H42)/H42,"")</f>
        <v/>
      </c>
      <c r="J43" s="77" t="str">
        <f>IFERROR((J42-I42)/I42,"")</f>
        <v/>
      </c>
      <c r="K43" s="77" t="str">
        <f t="shared" ref="K43:P43" si="8">IFERROR((K42-J42)/J42,"")</f>
        <v/>
      </c>
      <c r="L43" s="77" t="str">
        <f t="shared" si="8"/>
        <v/>
      </c>
      <c r="M43" s="77" t="str">
        <f t="shared" si="8"/>
        <v/>
      </c>
      <c r="N43" s="77" t="str">
        <f t="shared" si="8"/>
        <v/>
      </c>
      <c r="O43" s="77" t="str">
        <f t="shared" si="8"/>
        <v/>
      </c>
      <c r="P43" s="77" t="str">
        <f t="shared" si="8"/>
        <v/>
      </c>
    </row>
    <row r="44" spans="2:18" ht="29.25" customHeight="1" x14ac:dyDescent="0.7">
      <c r="C44" s="9"/>
      <c r="D44" s="162" t="str">
        <f>MAX($B$15:B44)&amp;"-"&amp;COUNTA($D$26:D43)+1</f>
        <v>2-18</v>
      </c>
      <c r="E44" s="164" t="s">
        <v>92</v>
      </c>
      <c r="F44" s="43"/>
      <c r="G44" s="24" t="str">
        <f>IFERROR(+G33/(G35+G37),"")</f>
        <v/>
      </c>
      <c r="H44" s="25" t="str">
        <f t="shared" ref="H44" si="9">IFERROR(+H33/(H35+H37),"")</f>
        <v/>
      </c>
      <c r="I44" s="36" t="str">
        <f>IFERROR(+I33/(I35+I37),"")</f>
        <v/>
      </c>
      <c r="J44" s="25" t="str">
        <f t="shared" ref="J44:P44" si="10">IFERROR(+J33/(J35+J37),"")</f>
        <v/>
      </c>
      <c r="K44" s="25" t="str">
        <f t="shared" si="10"/>
        <v/>
      </c>
      <c r="L44" s="25" t="str">
        <f t="shared" si="10"/>
        <v/>
      </c>
      <c r="M44" s="25" t="str">
        <f t="shared" si="10"/>
        <v/>
      </c>
      <c r="N44" s="25" t="str">
        <f t="shared" si="10"/>
        <v/>
      </c>
      <c r="O44" s="25" t="str">
        <f t="shared" si="10"/>
        <v/>
      </c>
      <c r="P44" s="25" t="str">
        <f t="shared" si="10"/>
        <v/>
      </c>
    </row>
    <row r="45" spans="2:18" ht="29.25" customHeight="1" x14ac:dyDescent="0.7">
      <c r="C45" s="9"/>
      <c r="D45" s="7" t="str">
        <f>MAX($B$15:B45)&amp;"-"&amp;COUNTA($D$26:D44)+1</f>
        <v>2-19</v>
      </c>
      <c r="E45" s="164" t="s">
        <v>93</v>
      </c>
      <c r="F45" s="44"/>
      <c r="G45" s="24" t="str">
        <f t="shared" ref="G45:H45" si="11">IFERROR(+G33/(G36+G37),"")</f>
        <v/>
      </c>
      <c r="H45" s="25" t="str">
        <f t="shared" si="11"/>
        <v/>
      </c>
      <c r="I45" s="36" t="str">
        <f>IFERROR(+I33/(I36+I37),"")</f>
        <v/>
      </c>
      <c r="J45" s="25" t="str">
        <f t="shared" ref="J45:P45" si="12">IFERROR(+J33/(J36+J37),"")</f>
        <v/>
      </c>
      <c r="K45" s="25" t="str">
        <f t="shared" si="12"/>
        <v/>
      </c>
      <c r="L45" s="25" t="str">
        <f t="shared" si="12"/>
        <v/>
      </c>
      <c r="M45" s="25" t="str">
        <f t="shared" si="12"/>
        <v/>
      </c>
      <c r="N45" s="25" t="str">
        <f t="shared" si="12"/>
        <v/>
      </c>
      <c r="O45" s="25" t="str">
        <f t="shared" si="12"/>
        <v/>
      </c>
      <c r="P45" s="25" t="str">
        <f t="shared" si="12"/>
        <v/>
      </c>
    </row>
    <row r="46" spans="2:18" x14ac:dyDescent="0.7">
      <c r="D46" s="63"/>
      <c r="E46" s="62"/>
      <c r="F46" s="62"/>
      <c r="G46" s="62"/>
      <c r="H46" s="62"/>
      <c r="I46" s="62"/>
      <c r="J46" s="62"/>
      <c r="K46" s="62"/>
      <c r="L46" s="62"/>
      <c r="M46" s="62"/>
      <c r="N46" s="62"/>
      <c r="O46" s="62"/>
      <c r="P46" s="62"/>
    </row>
    <row r="47" spans="2:18" x14ac:dyDescent="0.7">
      <c r="B47" s="82">
        <f>MAX($B$14:B46)+1</f>
        <v>3</v>
      </c>
      <c r="C47" s="75" t="s">
        <v>94</v>
      </c>
      <c r="D47" s="46"/>
      <c r="E47" s="47"/>
      <c r="F47" s="47"/>
      <c r="G47" s="23"/>
      <c r="H47" s="23"/>
      <c r="I47" s="23"/>
      <c r="J47" s="23"/>
      <c r="K47" s="23"/>
      <c r="L47" s="23"/>
      <c r="M47" s="23"/>
      <c r="N47" s="23"/>
      <c r="O47" s="23"/>
      <c r="P47" s="23"/>
    </row>
    <row r="48" spans="2:18" ht="29.25" customHeight="1" x14ac:dyDescent="0.7">
      <c r="C48" s="62"/>
      <c r="D48" s="5" t="str">
        <f>MAX($B$15:B48)&amp;"-"&amp;COUNTA($D$47:D47)+1</f>
        <v>3-1</v>
      </c>
      <c r="E48" s="40" t="s">
        <v>95</v>
      </c>
      <c r="F48" s="39" t="s">
        <v>96</v>
      </c>
      <c r="G48" s="195"/>
      <c r="H48" s="142"/>
      <c r="I48" s="196"/>
      <c r="J48" s="37"/>
      <c r="K48" s="37"/>
      <c r="L48" s="37"/>
      <c r="M48" s="37"/>
      <c r="N48" s="37"/>
      <c r="O48" s="37"/>
      <c r="P48" s="37"/>
      <c r="Q48" s="98" t="s">
        <v>97</v>
      </c>
      <c r="R48" s="98" t="s">
        <v>98</v>
      </c>
    </row>
    <row r="49" spans="2:18" ht="29.25" customHeight="1" x14ac:dyDescent="0.7">
      <c r="D49" s="5" t="str">
        <f>MAX($B$15:B49)&amp;"-"&amp;COUNTA($D$47:D48)+1</f>
        <v>3-2</v>
      </c>
      <c r="E49" s="40" t="s">
        <v>99</v>
      </c>
      <c r="F49" s="39"/>
      <c r="G49" s="195"/>
      <c r="H49" s="142"/>
      <c r="I49" s="196"/>
      <c r="J49" s="37"/>
      <c r="K49" s="37"/>
      <c r="L49" s="37"/>
      <c r="M49" s="37"/>
      <c r="N49" s="37"/>
      <c r="O49" s="37"/>
      <c r="P49" s="37"/>
    </row>
    <row r="50" spans="2:18" ht="29.25" customHeight="1" x14ac:dyDescent="0.7">
      <c r="D50" s="5" t="str">
        <f>MAX($B$15:B50)&amp;"-"&amp;COUNTA($D$47:D49)+1</f>
        <v>3-3</v>
      </c>
      <c r="E50" s="40" t="s">
        <v>100</v>
      </c>
      <c r="F50" s="39" t="s">
        <v>101</v>
      </c>
      <c r="G50" s="195"/>
      <c r="H50" s="142"/>
      <c r="I50" s="196"/>
      <c r="J50" s="37"/>
      <c r="K50" s="37"/>
      <c r="L50" s="37"/>
      <c r="M50" s="37"/>
      <c r="N50" s="37"/>
      <c r="O50" s="37"/>
      <c r="P50" s="37"/>
      <c r="Q50" s="98" t="s">
        <v>102</v>
      </c>
      <c r="R50" s="98" t="s">
        <v>103</v>
      </c>
    </row>
    <row r="51" spans="2:18" ht="29.25" customHeight="1" x14ac:dyDescent="0.7">
      <c r="D51" s="5" t="str">
        <f>MAX($B$15:B51)&amp;"-"&amp;COUNTA($D$47:D50)+1</f>
        <v>3-4</v>
      </c>
      <c r="E51" s="40" t="s">
        <v>104</v>
      </c>
      <c r="F51" s="39" t="s">
        <v>101</v>
      </c>
      <c r="G51" s="195"/>
      <c r="H51" s="142"/>
      <c r="I51" s="196"/>
      <c r="J51" s="37"/>
      <c r="K51" s="37"/>
      <c r="L51" s="37"/>
      <c r="M51" s="37"/>
      <c r="N51" s="37"/>
      <c r="O51" s="37"/>
      <c r="P51" s="37"/>
      <c r="Q51" s="98" t="s">
        <v>105</v>
      </c>
    </row>
    <row r="52" spans="2:18" x14ac:dyDescent="0.7">
      <c r="E52" s="6"/>
      <c r="F52" s="6"/>
    </row>
    <row r="53" spans="2:18" x14ac:dyDescent="0.7">
      <c r="B53" s="82">
        <f>MAX($B$14:B52)+1</f>
        <v>4</v>
      </c>
      <c r="C53" s="74" t="s">
        <v>106</v>
      </c>
    </row>
    <row r="54" spans="2:18" ht="29.25" customHeight="1" x14ac:dyDescent="0.7">
      <c r="C54" s="62"/>
      <c r="D54" s="5" t="str">
        <f>MAX($B$15:B54)&amp;"-"&amp;COUNTA($D$53:D53)+1</f>
        <v>4-1</v>
      </c>
      <c r="E54" s="40" t="s">
        <v>107</v>
      </c>
      <c r="F54" s="39" t="s">
        <v>108</v>
      </c>
      <c r="G54" s="198"/>
      <c r="H54" s="150" t="s">
        <v>109</v>
      </c>
    </row>
    <row r="55" spans="2:18" ht="29.25" customHeight="1" x14ac:dyDescent="0.7">
      <c r="D55" s="5" t="str">
        <f>MAX($B$15:B55)&amp;"-"&amp;COUNTA($D$53:D54)+1</f>
        <v>4-2</v>
      </c>
      <c r="E55" s="40" t="s">
        <v>110</v>
      </c>
      <c r="F55" s="39" t="s">
        <v>108</v>
      </c>
      <c r="G55" s="198"/>
      <c r="H55" s="150" t="s">
        <v>111</v>
      </c>
    </row>
    <row r="56" spans="2:18" ht="29.25" customHeight="1" x14ac:dyDescent="0.7">
      <c r="D56" s="5" t="str">
        <f>MAX($B$15:B56)&amp;"-"&amp;COUNTA($D$53:D55)+1</f>
        <v>4-3</v>
      </c>
      <c r="E56" s="47" t="s">
        <v>112</v>
      </c>
      <c r="F56" s="39" t="s">
        <v>108</v>
      </c>
      <c r="G56" s="199"/>
    </row>
    <row r="57" spans="2:18" ht="29.25" customHeight="1" x14ac:dyDescent="0.7">
      <c r="D57" s="5" t="str">
        <f>MAX($B$15:B57)&amp;"-"&amp;COUNTA($D$53:D56)+1</f>
        <v>4-4</v>
      </c>
      <c r="E57" s="47" t="s">
        <v>113</v>
      </c>
      <c r="F57" s="39" t="s">
        <v>108</v>
      </c>
      <c r="G57" s="199"/>
    </row>
    <row r="58" spans="2:18" x14ac:dyDescent="0.7">
      <c r="E58" s="98" t="s">
        <v>114</v>
      </c>
      <c r="F58" s="6"/>
      <c r="G58" s="6"/>
      <c r="H58" s="6"/>
    </row>
    <row r="59" spans="2:18" x14ac:dyDescent="0.7">
      <c r="E59" s="6"/>
      <c r="F59" s="6"/>
    </row>
    <row r="60" spans="2:18" ht="19.899999999999999" x14ac:dyDescent="0.7">
      <c r="B60" s="38" t="s">
        <v>115</v>
      </c>
      <c r="D60" s="1"/>
    </row>
    <row r="61" spans="2:18" x14ac:dyDescent="0.7">
      <c r="B61" s="82">
        <f>MAX($B$14:B60)+1</f>
        <v>5</v>
      </c>
      <c r="C61" s="74" t="s">
        <v>116</v>
      </c>
      <c r="D61" s="4"/>
      <c r="E61" s="6"/>
      <c r="F61" s="6"/>
    </row>
    <row r="62" spans="2:18" x14ac:dyDescent="0.7">
      <c r="B62" s="82"/>
      <c r="C62" s="178" t="s">
        <v>117</v>
      </c>
      <c r="D62" s="4"/>
      <c r="E62" s="6"/>
      <c r="F62" s="6"/>
    </row>
    <row r="63" spans="2:18" x14ac:dyDescent="0.7">
      <c r="B63" s="82"/>
      <c r="C63" s="178" t="s">
        <v>118</v>
      </c>
      <c r="D63" s="4"/>
      <c r="E63" s="6"/>
      <c r="F63" s="6"/>
    </row>
    <row r="64" spans="2:18" ht="29.25" customHeight="1" x14ac:dyDescent="0.7">
      <c r="C64" s="62"/>
      <c r="D64" s="5" t="str">
        <f>MAX($B$15:B64)&amp;"-"&amp;COUNTA($D$61:D61)+1</f>
        <v>5-1</v>
      </c>
      <c r="E64" s="40" t="s">
        <v>71</v>
      </c>
      <c r="F64" s="39"/>
      <c r="G64" s="195"/>
      <c r="H64" s="142"/>
      <c r="I64" s="196"/>
      <c r="J64" s="142"/>
      <c r="K64" s="142"/>
      <c r="L64" s="142"/>
      <c r="M64" s="142"/>
      <c r="N64" s="142"/>
      <c r="O64" s="142"/>
      <c r="P64" s="142"/>
    </row>
    <row r="65" spans="3:16" ht="29.25" customHeight="1" x14ac:dyDescent="0.7">
      <c r="D65" s="5" t="str">
        <f>MAX($B$15:B65)&amp;"-"&amp;COUNTA($D$61:D64)+1</f>
        <v>5-2</v>
      </c>
      <c r="E65" s="40" t="s">
        <v>72</v>
      </c>
      <c r="F65" s="39"/>
      <c r="G65" s="195"/>
      <c r="H65" s="142"/>
      <c r="I65" s="196"/>
      <c r="J65" s="142"/>
      <c r="K65" s="142"/>
      <c r="L65" s="142"/>
      <c r="M65" s="142"/>
      <c r="N65" s="142"/>
      <c r="O65" s="142"/>
      <c r="P65" s="142"/>
    </row>
    <row r="66" spans="3:16" ht="29.25" customHeight="1" x14ac:dyDescent="0.7">
      <c r="D66" s="5" t="str">
        <f>MAX($B$15:B66)&amp;"-"&amp;COUNTA($D$61:D65)+1</f>
        <v>5-3</v>
      </c>
      <c r="E66" s="40" t="s">
        <v>73</v>
      </c>
      <c r="F66" s="39"/>
      <c r="G66" s="195"/>
      <c r="H66" s="142"/>
      <c r="I66" s="196"/>
      <c r="J66" s="142"/>
      <c r="K66" s="142"/>
      <c r="L66" s="142"/>
      <c r="M66" s="142"/>
      <c r="N66" s="142"/>
      <c r="O66" s="142"/>
      <c r="P66" s="142"/>
    </row>
    <row r="67" spans="3:16" ht="29.25" customHeight="1" x14ac:dyDescent="0.7">
      <c r="C67" s="9"/>
      <c r="D67" s="7" t="str">
        <f>MAX($B$15:B67)&amp;"-"&amp;COUNTA($D$61:D66)+1</f>
        <v>5-4</v>
      </c>
      <c r="E67" s="42" t="s">
        <v>74</v>
      </c>
      <c r="F67" s="43"/>
      <c r="G67" s="105">
        <f>+G96+G115+G134+G153+G172+G191</f>
        <v>0</v>
      </c>
      <c r="H67" s="106">
        <f t="shared" ref="H67:P68" si="13">+H96+H115+H134+H153+H172+H191</f>
        <v>0</v>
      </c>
      <c r="I67" s="107">
        <f t="shared" si="13"/>
        <v>0</v>
      </c>
      <c r="J67" s="106">
        <f t="shared" si="13"/>
        <v>0</v>
      </c>
      <c r="K67" s="106">
        <f t="shared" si="13"/>
        <v>0</v>
      </c>
      <c r="L67" s="106">
        <f t="shared" si="13"/>
        <v>0</v>
      </c>
      <c r="M67" s="106">
        <f t="shared" si="13"/>
        <v>0</v>
      </c>
      <c r="N67" s="106">
        <f t="shared" si="13"/>
        <v>0</v>
      </c>
      <c r="O67" s="106">
        <f t="shared" si="13"/>
        <v>0</v>
      </c>
      <c r="P67" s="106">
        <f t="shared" si="13"/>
        <v>0</v>
      </c>
    </row>
    <row r="68" spans="3:16" ht="29.25" customHeight="1" x14ac:dyDescent="0.7">
      <c r="C68" s="9"/>
      <c r="D68" s="7" t="str">
        <f>MAX($B$15:B68)&amp;"-"&amp;COUNTA($D$61:D67)+1</f>
        <v>5-5</v>
      </c>
      <c r="E68" s="42" t="s">
        <v>75</v>
      </c>
      <c r="F68" s="43"/>
      <c r="G68" s="105">
        <f>+G97+G116+G135+G154+G173+G192</f>
        <v>0</v>
      </c>
      <c r="H68" s="106">
        <f t="shared" si="13"/>
        <v>0</v>
      </c>
      <c r="I68" s="107">
        <f t="shared" si="13"/>
        <v>0</v>
      </c>
      <c r="J68" s="106">
        <f t="shared" si="13"/>
        <v>0</v>
      </c>
      <c r="K68" s="106">
        <f t="shared" si="13"/>
        <v>0</v>
      </c>
      <c r="L68" s="106">
        <f t="shared" si="13"/>
        <v>0</v>
      </c>
      <c r="M68" s="106">
        <f t="shared" si="13"/>
        <v>0</v>
      </c>
      <c r="N68" s="106">
        <f t="shared" si="13"/>
        <v>0</v>
      </c>
      <c r="O68" s="106">
        <f t="shared" si="13"/>
        <v>0</v>
      </c>
      <c r="P68" s="106">
        <f>+P97+P116+P135+P154+P173+P192</f>
        <v>0</v>
      </c>
    </row>
    <row r="69" spans="3:16" ht="29.25" customHeight="1" x14ac:dyDescent="0.7">
      <c r="C69" s="9"/>
      <c r="D69" s="5" t="str">
        <f>MAX($B$15:B69)&amp;"-"&amp;COUNTA($D$61:D68)+1</f>
        <v>5-6</v>
      </c>
      <c r="E69" s="40" t="s">
        <v>76</v>
      </c>
      <c r="F69" s="39"/>
      <c r="G69" s="195"/>
      <c r="H69" s="142"/>
      <c r="I69" s="196"/>
      <c r="J69" s="142"/>
      <c r="K69" s="142"/>
      <c r="L69" s="142"/>
      <c r="M69" s="142"/>
      <c r="N69" s="142"/>
      <c r="O69" s="142"/>
      <c r="P69" s="142"/>
    </row>
    <row r="70" spans="3:16" ht="29.25" customHeight="1" x14ac:dyDescent="0.7">
      <c r="C70" s="9"/>
      <c r="D70" s="7" t="str">
        <f>MAX($B$15:B70)&amp;"-"&amp;COUNTA($D$61:D69)+1</f>
        <v>5-7</v>
      </c>
      <c r="E70" s="164" t="s">
        <v>77</v>
      </c>
      <c r="F70" s="43"/>
      <c r="G70" s="24">
        <f>+G66+G67+G68+G69</f>
        <v>0</v>
      </c>
      <c r="H70" s="25">
        <f t="shared" ref="H70:P70" si="14">+H66+H67+H68+H69</f>
        <v>0</v>
      </c>
      <c r="I70" s="36">
        <f t="shared" si="14"/>
        <v>0</v>
      </c>
      <c r="J70" s="25">
        <f t="shared" si="14"/>
        <v>0</v>
      </c>
      <c r="K70" s="25">
        <f t="shared" si="14"/>
        <v>0</v>
      </c>
      <c r="L70" s="25">
        <f t="shared" si="14"/>
        <v>0</v>
      </c>
      <c r="M70" s="25">
        <f t="shared" si="14"/>
        <v>0</v>
      </c>
      <c r="N70" s="25">
        <f t="shared" si="14"/>
        <v>0</v>
      </c>
      <c r="O70" s="25">
        <f t="shared" si="14"/>
        <v>0</v>
      </c>
      <c r="P70" s="25">
        <f t="shared" si="14"/>
        <v>0</v>
      </c>
    </row>
    <row r="71" spans="3:16" ht="29.25" customHeight="1" x14ac:dyDescent="0.7">
      <c r="C71" s="9"/>
      <c r="D71" s="7" t="str">
        <f>MAX($B$15:B71)&amp;"-"&amp;COUNTA($D$61:D70)+1</f>
        <v>5-8</v>
      </c>
      <c r="E71" s="164" t="s">
        <v>80</v>
      </c>
      <c r="F71" s="43" t="s">
        <v>81</v>
      </c>
      <c r="G71" s="105">
        <f>IF($G$34="就業時間換算","",+G98+G117+G136+G155+G174+G193)</f>
        <v>0</v>
      </c>
      <c r="H71" s="106">
        <f t="shared" ref="H71:P71" si="15">IF($G$34="就業時間換算","",+H98+H117+H136+H155+H174+H193)</f>
        <v>0</v>
      </c>
      <c r="I71" s="107">
        <f t="shared" si="15"/>
        <v>0</v>
      </c>
      <c r="J71" s="106">
        <f t="shared" si="15"/>
        <v>0</v>
      </c>
      <c r="K71" s="106">
        <f t="shared" si="15"/>
        <v>0</v>
      </c>
      <c r="L71" s="106">
        <f t="shared" si="15"/>
        <v>0</v>
      </c>
      <c r="M71" s="106">
        <f t="shared" si="15"/>
        <v>0</v>
      </c>
      <c r="N71" s="106">
        <f t="shared" si="15"/>
        <v>0</v>
      </c>
      <c r="O71" s="106">
        <f t="shared" si="15"/>
        <v>0</v>
      </c>
      <c r="P71" s="106">
        <f t="shared" si="15"/>
        <v>0</v>
      </c>
    </row>
    <row r="72" spans="3:16" ht="29.25" customHeight="1" x14ac:dyDescent="0.7">
      <c r="C72" s="9"/>
      <c r="D72" s="7" t="str">
        <f>MAX($B$15:B72)&amp;"-"&amp;COUNTA($D$61:D71)+1</f>
        <v>5-9</v>
      </c>
      <c r="E72" s="164" t="s">
        <v>82</v>
      </c>
      <c r="F72" s="44" t="s">
        <v>81</v>
      </c>
      <c r="G72" s="105">
        <f>IF($G$34="人数換算","",+G99+G118+G137+G156+G175+G194)</f>
        <v>0</v>
      </c>
      <c r="H72" s="106">
        <f t="shared" ref="H72:P72" si="16">IF($G$34="人数換算","",+H99+H118+H137+H156+H175+H194)</f>
        <v>0</v>
      </c>
      <c r="I72" s="107">
        <f t="shared" si="16"/>
        <v>0</v>
      </c>
      <c r="J72" s="106">
        <f t="shared" si="16"/>
        <v>0</v>
      </c>
      <c r="K72" s="106">
        <f t="shared" si="16"/>
        <v>0</v>
      </c>
      <c r="L72" s="106">
        <f t="shared" si="16"/>
        <v>0</v>
      </c>
      <c r="M72" s="106">
        <f t="shared" si="16"/>
        <v>0</v>
      </c>
      <c r="N72" s="106">
        <f t="shared" si="16"/>
        <v>0</v>
      </c>
      <c r="O72" s="106">
        <f t="shared" si="16"/>
        <v>0</v>
      </c>
      <c r="P72" s="106">
        <f t="shared" si="16"/>
        <v>0</v>
      </c>
    </row>
    <row r="73" spans="3:16" ht="29.25" customHeight="1" x14ac:dyDescent="0.7">
      <c r="C73" s="9"/>
      <c r="D73" s="7" t="str">
        <f>MAX($B$15:B73)&amp;"-"&amp;COUNTA($D$61:D72)+1</f>
        <v>5-10</v>
      </c>
      <c r="E73" s="164" t="s">
        <v>83</v>
      </c>
      <c r="F73" s="44" t="s">
        <v>81</v>
      </c>
      <c r="G73" s="105">
        <f>+G100+G119+G138+G157+G176+G195</f>
        <v>0</v>
      </c>
      <c r="H73" s="106">
        <f t="shared" ref="H73:P73" si="17">+H100+H119+H138+H157+H176+H195</f>
        <v>0</v>
      </c>
      <c r="I73" s="107">
        <f t="shared" si="17"/>
        <v>0</v>
      </c>
      <c r="J73" s="106">
        <f t="shared" si="17"/>
        <v>0</v>
      </c>
      <c r="K73" s="106">
        <f t="shared" si="17"/>
        <v>0</v>
      </c>
      <c r="L73" s="106">
        <f t="shared" si="17"/>
        <v>0</v>
      </c>
      <c r="M73" s="106">
        <f t="shared" si="17"/>
        <v>0</v>
      </c>
      <c r="N73" s="106">
        <f t="shared" si="17"/>
        <v>0</v>
      </c>
      <c r="O73" s="106">
        <f t="shared" si="17"/>
        <v>0</v>
      </c>
      <c r="P73" s="106">
        <f t="shared" si="17"/>
        <v>0</v>
      </c>
    </row>
    <row r="74" spans="3:16" ht="29.25" customHeight="1" x14ac:dyDescent="0.7">
      <c r="C74" s="9"/>
      <c r="D74" s="7" t="str">
        <f>MAX($B$15:B74)&amp;"-"&amp;COUNTA($D$61:D73)+1</f>
        <v>5-11</v>
      </c>
      <c r="E74" s="164" t="s">
        <v>84</v>
      </c>
      <c r="F74" s="43"/>
      <c r="G74" s="24" t="str">
        <f>IFERROR(+G67/G71,"")</f>
        <v/>
      </c>
      <c r="H74" s="25" t="str">
        <f>IFERROR(+H67/H71,"")</f>
        <v/>
      </c>
      <c r="I74" s="36" t="str">
        <f>IFERROR(+I67/I71,"")</f>
        <v/>
      </c>
      <c r="J74" s="25" t="str">
        <f t="shared" ref="J74:P74" si="18">IFERROR(+J67/J71,"")</f>
        <v/>
      </c>
      <c r="K74" s="25" t="str">
        <f t="shared" si="18"/>
        <v/>
      </c>
      <c r="L74" s="25" t="str">
        <f t="shared" si="18"/>
        <v/>
      </c>
      <c r="M74" s="25" t="str">
        <f t="shared" si="18"/>
        <v/>
      </c>
      <c r="N74" s="25" t="str">
        <f t="shared" si="18"/>
        <v/>
      </c>
      <c r="O74" s="25" t="str">
        <f t="shared" si="18"/>
        <v/>
      </c>
      <c r="P74" s="25" t="str">
        <f t="shared" si="18"/>
        <v/>
      </c>
    </row>
    <row r="75" spans="3:16" ht="29.25" customHeight="1" x14ac:dyDescent="0.7">
      <c r="C75" s="9"/>
      <c r="D75" s="7" t="str">
        <f>MAX($B$15:B75)&amp;"-"&amp;COUNTA($D$61:D74)+1</f>
        <v>5-12</v>
      </c>
      <c r="E75" s="164" t="s">
        <v>85</v>
      </c>
      <c r="F75" s="44"/>
      <c r="G75" s="24" t="str">
        <f>IFERROR(+G67/G72,"")</f>
        <v/>
      </c>
      <c r="H75" s="25" t="str">
        <f>IFERROR(+H67/H72,"")</f>
        <v/>
      </c>
      <c r="I75" s="36" t="str">
        <f t="shared" ref="I75:P75" si="19">IFERROR(+I67/I72,"")</f>
        <v/>
      </c>
      <c r="J75" s="25" t="str">
        <f>IFERROR(+J67/J72,"")</f>
        <v/>
      </c>
      <c r="K75" s="25" t="str">
        <f t="shared" si="19"/>
        <v/>
      </c>
      <c r="L75" s="25" t="str">
        <f t="shared" si="19"/>
        <v/>
      </c>
      <c r="M75" s="25" t="str">
        <f t="shared" si="19"/>
        <v/>
      </c>
      <c r="N75" s="25" t="str">
        <f t="shared" si="19"/>
        <v/>
      </c>
      <c r="O75" s="25" t="str">
        <f t="shared" si="19"/>
        <v/>
      </c>
      <c r="P75" s="25" t="str">
        <f t="shared" si="19"/>
        <v/>
      </c>
    </row>
    <row r="76" spans="3:16" ht="29.25" customHeight="1" x14ac:dyDescent="0.7">
      <c r="C76" s="9"/>
      <c r="D76" s="7" t="str">
        <f>MAX($B$15:B76)&amp;"-"&amp;COUNTA($D$61:D75)+1</f>
        <v>5-13</v>
      </c>
      <c r="E76" s="164" t="s">
        <v>86</v>
      </c>
      <c r="F76" s="43" t="s">
        <v>87</v>
      </c>
      <c r="G76" s="26"/>
      <c r="H76" s="77" t="str">
        <f>IFERROR((H74-G74)/G74,"")</f>
        <v/>
      </c>
      <c r="I76" s="78" t="str">
        <f t="shared" ref="I76:P77" si="20">IFERROR((I74-H74)/H74,"")</f>
        <v/>
      </c>
      <c r="J76" s="77" t="str">
        <f t="shared" si="20"/>
        <v/>
      </c>
      <c r="K76" s="77" t="str">
        <f t="shared" si="20"/>
        <v/>
      </c>
      <c r="L76" s="77" t="str">
        <f t="shared" si="20"/>
        <v/>
      </c>
      <c r="M76" s="77" t="str">
        <f t="shared" si="20"/>
        <v/>
      </c>
      <c r="N76" s="77" t="str">
        <f t="shared" si="20"/>
        <v/>
      </c>
      <c r="O76" s="77" t="str">
        <f t="shared" si="20"/>
        <v/>
      </c>
      <c r="P76" s="77" t="str">
        <f t="shared" si="20"/>
        <v/>
      </c>
    </row>
    <row r="77" spans="3:16" ht="29.25" customHeight="1" x14ac:dyDescent="0.7">
      <c r="C77" s="9"/>
      <c r="D77" s="7" t="str">
        <f>MAX($B$15:B77)&amp;"-"&amp;COUNTA($D$61:D76)+1</f>
        <v>5-14</v>
      </c>
      <c r="E77" s="164" t="s">
        <v>88</v>
      </c>
      <c r="F77" s="44" t="s">
        <v>89</v>
      </c>
      <c r="G77" s="26"/>
      <c r="H77" s="77" t="str">
        <f>IFERROR((H75-G75)/G75,"")</f>
        <v/>
      </c>
      <c r="I77" s="78" t="str">
        <f t="shared" si="20"/>
        <v/>
      </c>
      <c r="J77" s="77" t="str">
        <f t="shared" si="20"/>
        <v/>
      </c>
      <c r="K77" s="77" t="str">
        <f t="shared" si="20"/>
        <v/>
      </c>
      <c r="L77" s="77" t="str">
        <f t="shared" si="20"/>
        <v/>
      </c>
      <c r="M77" s="77" t="str">
        <f t="shared" si="20"/>
        <v/>
      </c>
      <c r="N77" s="77" t="str">
        <f t="shared" si="20"/>
        <v/>
      </c>
      <c r="O77" s="77" t="str">
        <f t="shared" si="20"/>
        <v/>
      </c>
      <c r="P77" s="77" t="str">
        <f t="shared" si="20"/>
        <v/>
      </c>
    </row>
    <row r="78" spans="3:16" ht="29.25" customHeight="1" x14ac:dyDescent="0.7">
      <c r="C78" s="9"/>
      <c r="D78" s="7" t="str">
        <f>MAX($B$15:B78)&amp;"-"&amp;COUNTA($D$61:D77)+1</f>
        <v>5-15</v>
      </c>
      <c r="E78" s="164" t="s">
        <v>90</v>
      </c>
      <c r="F78" s="43"/>
      <c r="G78" s="105" t="str">
        <f t="shared" ref="G78" si="21">IFERROR(+G68/G73,"")</f>
        <v/>
      </c>
      <c r="H78" s="106" t="str">
        <f>IFERROR(+H68/H73,"")</f>
        <v/>
      </c>
      <c r="I78" s="106" t="str">
        <f t="shared" ref="I78:P78" si="22">IFERROR(+I68/I73,"")</f>
        <v/>
      </c>
      <c r="J78" s="106" t="str">
        <f t="shared" si="22"/>
        <v/>
      </c>
      <c r="K78" s="106" t="str">
        <f t="shared" si="22"/>
        <v/>
      </c>
      <c r="L78" s="106" t="str">
        <f t="shared" si="22"/>
        <v/>
      </c>
      <c r="M78" s="106" t="str">
        <f t="shared" si="22"/>
        <v/>
      </c>
      <c r="N78" s="106" t="str">
        <f t="shared" si="22"/>
        <v/>
      </c>
      <c r="O78" s="106" t="str">
        <f t="shared" si="22"/>
        <v/>
      </c>
      <c r="P78" s="106" t="str">
        <f t="shared" si="22"/>
        <v/>
      </c>
    </row>
    <row r="79" spans="3:16" ht="29.25" customHeight="1" x14ac:dyDescent="0.7">
      <c r="C79" s="9"/>
      <c r="D79" s="7" t="str">
        <f>MAX($B$15:B79)&amp;"-"&amp;COUNTA($D$61:D78)+1</f>
        <v>5-16</v>
      </c>
      <c r="E79" s="164" t="s">
        <v>91</v>
      </c>
      <c r="F79" s="43" t="s">
        <v>87</v>
      </c>
      <c r="G79" s="26"/>
      <c r="H79" s="77" t="str">
        <f>IFERROR((H78-G78)/G78,"")</f>
        <v/>
      </c>
      <c r="I79" s="78" t="str">
        <f>IFERROR((I78-H78)/H78,"")</f>
        <v/>
      </c>
      <c r="J79" s="77" t="str">
        <f t="shared" ref="J79:P79" si="23">IFERROR((J78-I78)/I78,"")</f>
        <v/>
      </c>
      <c r="K79" s="77" t="str">
        <f t="shared" si="23"/>
        <v/>
      </c>
      <c r="L79" s="77" t="str">
        <f t="shared" si="23"/>
        <v/>
      </c>
      <c r="M79" s="77" t="str">
        <f t="shared" si="23"/>
        <v/>
      </c>
      <c r="N79" s="77" t="str">
        <f t="shared" si="23"/>
        <v/>
      </c>
      <c r="O79" s="77" t="str">
        <f t="shared" si="23"/>
        <v/>
      </c>
      <c r="P79" s="77" t="str">
        <f t="shared" si="23"/>
        <v/>
      </c>
    </row>
    <row r="80" spans="3:16" ht="29.25" customHeight="1" x14ac:dyDescent="0.7">
      <c r="C80" s="9"/>
      <c r="D80" s="7" t="str">
        <f>MAX($B$15:B80)&amp;"-"&amp;COUNTA($D$61:D79)+1</f>
        <v>5-17</v>
      </c>
      <c r="E80" s="164" t="s">
        <v>92</v>
      </c>
      <c r="F80" s="43"/>
      <c r="G80" s="24" t="str">
        <f>IFERROR(+G70/(G71+G73),"")</f>
        <v/>
      </c>
      <c r="H80" s="25" t="str">
        <f t="shared" ref="H80:P80" si="24">IFERROR(+H70/(H71+H73),"")</f>
        <v/>
      </c>
      <c r="I80" s="36" t="str">
        <f>IFERROR(+I70/(I71+I73),"")</f>
        <v/>
      </c>
      <c r="J80" s="25" t="str">
        <f t="shared" si="24"/>
        <v/>
      </c>
      <c r="K80" s="25" t="str">
        <f t="shared" si="24"/>
        <v/>
      </c>
      <c r="L80" s="25" t="str">
        <f t="shared" si="24"/>
        <v/>
      </c>
      <c r="M80" s="25" t="str">
        <f t="shared" si="24"/>
        <v/>
      </c>
      <c r="N80" s="25" t="str">
        <f t="shared" si="24"/>
        <v/>
      </c>
      <c r="O80" s="25" t="str">
        <f t="shared" si="24"/>
        <v/>
      </c>
      <c r="P80" s="25" t="str">
        <f t="shared" si="24"/>
        <v/>
      </c>
    </row>
    <row r="81" spans="2:17" ht="29.25" customHeight="1" x14ac:dyDescent="0.7">
      <c r="C81" s="9"/>
      <c r="D81" s="7" t="str">
        <f>MAX($B$15:B81)&amp;"-"&amp;COUNTA($D$61:D80)+1</f>
        <v>5-18</v>
      </c>
      <c r="E81" s="164" t="s">
        <v>93</v>
      </c>
      <c r="F81" s="44"/>
      <c r="G81" s="24" t="str">
        <f t="shared" ref="G81" si="25">IFERROR(+G70/(G72+G73),"")</f>
        <v/>
      </c>
      <c r="H81" s="25" t="str">
        <f>IFERROR(+H70/(H72+H73),"")</f>
        <v/>
      </c>
      <c r="I81" s="36" t="str">
        <f>IFERROR(+I70/(I72+I73),"")</f>
        <v/>
      </c>
      <c r="J81" s="25" t="str">
        <f t="shared" ref="J81:P81" si="26">IFERROR(+J70/(J72+J73),"")</f>
        <v/>
      </c>
      <c r="K81" s="25" t="str">
        <f t="shared" si="26"/>
        <v/>
      </c>
      <c r="L81" s="25" t="str">
        <f t="shared" si="26"/>
        <v/>
      </c>
      <c r="M81" s="25" t="str">
        <f t="shared" si="26"/>
        <v/>
      </c>
      <c r="N81" s="25" t="str">
        <f t="shared" si="26"/>
        <v/>
      </c>
      <c r="O81" s="25" t="str">
        <f t="shared" si="26"/>
        <v/>
      </c>
      <c r="P81" s="25" t="str">
        <f t="shared" si="26"/>
        <v/>
      </c>
    </row>
    <row r="82" spans="2:17" ht="29.25" customHeight="1" x14ac:dyDescent="0.7">
      <c r="D82" s="5" t="str">
        <f>MAX($B$15:B82)&amp;"-"&amp;COUNTA($D$61:D81)+1</f>
        <v>5-19</v>
      </c>
      <c r="E82" s="40" t="s">
        <v>119</v>
      </c>
      <c r="F82" s="39" t="s">
        <v>87</v>
      </c>
      <c r="G82" s="200"/>
      <c r="H82" s="102" t="s">
        <v>120</v>
      </c>
    </row>
    <row r="83" spans="2:17" x14ac:dyDescent="0.7">
      <c r="E83" s="6"/>
      <c r="F83" s="6"/>
    </row>
    <row r="84" spans="2:17" x14ac:dyDescent="0.7">
      <c r="B84" s="82">
        <f>MAX($B$14:B83)+1</f>
        <v>6</v>
      </c>
      <c r="C84" s="74" t="s">
        <v>121</v>
      </c>
      <c r="D84" s="81"/>
      <c r="E84" s="23"/>
      <c r="F84" s="23"/>
      <c r="G84" s="23"/>
    </row>
    <row r="85" spans="2:17" ht="29.25" customHeight="1" x14ac:dyDescent="0.7">
      <c r="D85" s="5" t="str">
        <f>MAX($B$15:B85)&amp;"-"&amp;COUNTA($D$84:D84)+1</f>
        <v>6-1</v>
      </c>
      <c r="E85" s="47" t="s">
        <v>122</v>
      </c>
      <c r="F85" s="39" t="s">
        <v>108</v>
      </c>
      <c r="G85" s="201"/>
      <c r="I85" s="65"/>
    </row>
    <row r="86" spans="2:17" ht="29.25" customHeight="1" x14ac:dyDescent="0.7">
      <c r="D86" s="5" t="str">
        <f>MAX($B$15:B86)&amp;"-"&amp;COUNTA($D$84:D85)+1</f>
        <v>6-2</v>
      </c>
      <c r="E86" s="47" t="s">
        <v>123</v>
      </c>
      <c r="F86" s="39" t="s">
        <v>124</v>
      </c>
      <c r="G86" s="202"/>
      <c r="H86" s="202"/>
      <c r="I86" s="202"/>
      <c r="J86" s="202"/>
      <c r="K86" s="202"/>
    </row>
    <row r="87" spans="2:17" x14ac:dyDescent="0.7">
      <c r="C87" s="9"/>
      <c r="D87" s="9"/>
      <c r="E87" s="108" t="s">
        <v>125</v>
      </c>
      <c r="F87" s="70"/>
      <c r="G87" s="62"/>
      <c r="H87" s="62"/>
    </row>
    <row r="88" spans="2:17" x14ac:dyDescent="0.7">
      <c r="E88" s="6"/>
      <c r="F88" s="6"/>
    </row>
    <row r="89" spans="2:17" ht="18" thickBot="1" x14ac:dyDescent="0.75">
      <c r="B89" s="104"/>
      <c r="C89" s="75" t="s">
        <v>126</v>
      </c>
      <c r="D89" s="4"/>
      <c r="E89" s="6"/>
      <c r="F89" s="6"/>
    </row>
    <row r="90" spans="2:17" ht="29.25" customHeight="1" thickBot="1" x14ac:dyDescent="0.75">
      <c r="D90" s="181">
        <f>COUNTA($D108:D$108)+1</f>
        <v>1</v>
      </c>
      <c r="E90" s="182" t="s">
        <v>127</v>
      </c>
      <c r="F90" s="183"/>
      <c r="G90" s="184" t="str">
        <f>IF($G$85="","",$G$85)</f>
        <v/>
      </c>
      <c r="H90" s="6"/>
      <c r="M90" s="168" t="s">
        <v>128</v>
      </c>
      <c r="N90" s="79" t="s">
        <v>129</v>
      </c>
      <c r="O90" s="79" t="s">
        <v>130</v>
      </c>
      <c r="P90" s="79" t="str">
        <f>"基準："&amp;$G90</f>
        <v>基準：</v>
      </c>
    </row>
    <row r="91" spans="2:17" ht="29.25" customHeight="1" x14ac:dyDescent="0.7">
      <c r="D91" s="81">
        <f>COUNTA($D$108:D109)+1</f>
        <v>2</v>
      </c>
      <c r="E91" s="83" t="s">
        <v>131</v>
      </c>
      <c r="F91" s="87" t="s">
        <v>108</v>
      </c>
      <c r="G91" s="203"/>
      <c r="H91" s="6"/>
      <c r="M91" s="167" t="s">
        <v>132</v>
      </c>
      <c r="N91" s="167" t="str">
        <f>IF($G$34="就業時間換算","－",IFERROR(((HLOOKUP(DATE(YEAR($E$13)+3,MONTH($E$9),DAY($E$9)),$G95:$P106,7,FALSE))/(HLOOKUP(DATE(YEAR($E$13),MONTH($E$9),DAY($E$9)),$G95:$P106,7,FALSE)))^(1/3)-1,""))</f>
        <v/>
      </c>
      <c r="O91" s="185" t="str">
        <f>IF($G$34="人数換算","－",IFERROR(((HLOOKUP(DATE(YEAR($E$13)+3,MONTH($E$9),DAY($E$9)),$G95:$P106,8,FALSE))/(HLOOKUP(DATE(YEAR($E$13),MONTH($E$9),DAY($E$9)),$G95:$P106,8,FALSE)))^(1/3)-1,""))</f>
        <v/>
      </c>
      <c r="P91" s="210" t="str">
        <f>IFERROR(VLOOKUP($G90,【参考】最低賃金の5年間の年平均の年平均上昇率!$B$4:$C$50,2,FALSE),"")</f>
        <v/>
      </c>
      <c r="Q91" s="170" t="str">
        <f>IF($G$34="人数換算",$N91,IF($G$34="就業時間換算",$O91,""))</f>
        <v/>
      </c>
    </row>
    <row r="92" spans="2:17" ht="29.25" customHeight="1" x14ac:dyDescent="0.7">
      <c r="D92" s="81">
        <f>COUNTA($D$108:D110)+1</f>
        <v>3</v>
      </c>
      <c r="E92" s="83" t="s">
        <v>133</v>
      </c>
      <c r="F92" s="52" t="s">
        <v>108</v>
      </c>
      <c r="G92" s="204"/>
      <c r="H92" s="6"/>
      <c r="M92" s="167" t="s">
        <v>134</v>
      </c>
      <c r="N92" s="167" t="str">
        <f>IFERROR(((HLOOKUP(DATE(YEAR($E$13)+3,MONTH($E$9),DAY($E$9)),$G95:$P106,11,FALSE))/(HLOOKUP(DATE(YEAR($E$13),MONTH($E$9),DAY($E$9)),$G95:$P106,11,FALSE)))^(1/3)-1,"")</f>
        <v/>
      </c>
      <c r="O92" s="186" t="s">
        <v>135</v>
      </c>
      <c r="P92" s="211"/>
    </row>
    <row r="93" spans="2:17" x14ac:dyDescent="0.7">
      <c r="D93" s="1"/>
      <c r="E93" s="98" t="s">
        <v>114</v>
      </c>
      <c r="G93" s="1" t="s">
        <v>136</v>
      </c>
    </row>
    <row r="94" spans="2:17" x14ac:dyDescent="0.7">
      <c r="D94" s="1"/>
      <c r="G94" s="97" t="s">
        <v>54</v>
      </c>
      <c r="H94" s="97" t="s">
        <v>55</v>
      </c>
      <c r="I94" s="97" t="s">
        <v>56</v>
      </c>
      <c r="J94" s="64" t="s">
        <v>57</v>
      </c>
      <c r="K94" s="64"/>
      <c r="L94" s="64"/>
      <c r="M94" s="64"/>
      <c r="N94" s="64"/>
      <c r="O94" s="64"/>
      <c r="P94" s="64"/>
    </row>
    <row r="95" spans="2:17" x14ac:dyDescent="0.7">
      <c r="D95" s="23"/>
      <c r="E95" s="23"/>
      <c r="F95" s="86"/>
      <c r="G95" s="95" t="str">
        <f>IF($I95="","",EDATE(H95,-12))</f>
        <v/>
      </c>
      <c r="H95" s="95" t="str">
        <f>IF($I95="","",EDATE(I95,-12))</f>
        <v/>
      </c>
      <c r="I95" s="95" t="str">
        <f>IF($I$12="","",$I$12)</f>
        <v/>
      </c>
      <c r="J95" s="96" t="str">
        <f>IF($I95="","",EDATE(I95,12))</f>
        <v/>
      </c>
      <c r="K95" s="96" t="str">
        <f t="shared" ref="K95:N95" si="27">IF($I95="","",EDATE(J95,12))</f>
        <v/>
      </c>
      <c r="L95" s="96" t="str">
        <f t="shared" si="27"/>
        <v/>
      </c>
      <c r="M95" s="96" t="str">
        <f t="shared" si="27"/>
        <v/>
      </c>
      <c r="N95" s="96" t="str">
        <f t="shared" si="27"/>
        <v/>
      </c>
      <c r="O95" s="96" t="str">
        <f>IF($I95="","",EDATE(N95,12))</f>
        <v/>
      </c>
      <c r="P95" s="96" t="str">
        <f t="shared" ref="P95" si="28">IF($I95="","",EDATE(O95,12))</f>
        <v/>
      </c>
    </row>
    <row r="96" spans="2:17" ht="29.25" customHeight="1" x14ac:dyDescent="0.7">
      <c r="D96" s="5">
        <f>COUNTA($D$108:D114)+1</f>
        <v>4</v>
      </c>
      <c r="E96" s="40" t="s">
        <v>74</v>
      </c>
      <c r="F96" s="39"/>
      <c r="G96" s="195"/>
      <c r="H96" s="142"/>
      <c r="I96" s="196"/>
      <c r="J96" s="142"/>
      <c r="K96" s="142"/>
      <c r="L96" s="142"/>
      <c r="M96" s="142"/>
      <c r="N96" s="142"/>
      <c r="O96" s="142"/>
      <c r="P96" s="142"/>
    </row>
    <row r="97" spans="2:17" ht="29.25" customHeight="1" x14ac:dyDescent="0.7">
      <c r="C97" s="9"/>
      <c r="D97" s="5">
        <f>COUNTA($D$108:D115)+1</f>
        <v>5</v>
      </c>
      <c r="E97" s="40" t="s">
        <v>75</v>
      </c>
      <c r="F97" s="39"/>
      <c r="G97" s="195"/>
      <c r="H97" s="142"/>
      <c r="I97" s="196"/>
      <c r="J97" s="142"/>
      <c r="K97" s="142"/>
      <c r="L97" s="142"/>
      <c r="M97" s="142"/>
      <c r="N97" s="142"/>
      <c r="O97" s="142"/>
      <c r="P97" s="142"/>
    </row>
    <row r="98" spans="2:17" ht="29.25" customHeight="1" x14ac:dyDescent="0.7">
      <c r="C98" s="9"/>
      <c r="D98" s="5">
        <f>COUNTA($D$108:D116)+1</f>
        <v>6</v>
      </c>
      <c r="E98" s="40" t="s">
        <v>80</v>
      </c>
      <c r="F98" s="39" t="s">
        <v>81</v>
      </c>
      <c r="G98" s="195"/>
      <c r="H98" s="142"/>
      <c r="I98" s="196"/>
      <c r="J98" s="142"/>
      <c r="K98" s="142"/>
      <c r="L98" s="142"/>
      <c r="M98" s="142"/>
      <c r="N98" s="142"/>
      <c r="O98" s="142"/>
      <c r="P98" s="142"/>
    </row>
    <row r="99" spans="2:17" ht="29.25" customHeight="1" x14ac:dyDescent="0.7">
      <c r="C99" s="9"/>
      <c r="D99" s="5">
        <f>COUNTA($D$108:D117)+1</f>
        <v>7</v>
      </c>
      <c r="E99" s="40" t="s">
        <v>82</v>
      </c>
      <c r="F99" s="41" t="s">
        <v>81</v>
      </c>
      <c r="G99" s="195"/>
      <c r="H99" s="142"/>
      <c r="I99" s="196"/>
      <c r="J99" s="142"/>
      <c r="K99" s="142"/>
      <c r="L99" s="142"/>
      <c r="M99" s="142"/>
      <c r="N99" s="142"/>
      <c r="O99" s="142"/>
      <c r="P99" s="142"/>
    </row>
    <row r="100" spans="2:17" ht="29.25" customHeight="1" x14ac:dyDescent="0.7">
      <c r="C100" s="9"/>
      <c r="D100" s="5">
        <f>COUNTA($D$108:D118)+1</f>
        <v>8</v>
      </c>
      <c r="E100" s="40" t="s">
        <v>83</v>
      </c>
      <c r="F100" s="39" t="s">
        <v>137</v>
      </c>
      <c r="G100" s="195"/>
      <c r="H100" s="142"/>
      <c r="I100" s="196"/>
      <c r="J100" s="142"/>
      <c r="K100" s="142"/>
      <c r="L100" s="142"/>
      <c r="M100" s="142"/>
      <c r="N100" s="142"/>
      <c r="O100" s="142"/>
      <c r="P100" s="142"/>
    </row>
    <row r="101" spans="2:17" ht="29.25" customHeight="1" x14ac:dyDescent="0.7">
      <c r="C101" s="9"/>
      <c r="D101" s="7">
        <f>COUNTA($D$108:D119)+1</f>
        <v>9</v>
      </c>
      <c r="E101" s="42" t="s">
        <v>84</v>
      </c>
      <c r="F101" s="43"/>
      <c r="G101" s="24" t="str">
        <f>IF($G$34="就業時間換算","",IFERROR(+G96/G98,""))</f>
        <v/>
      </c>
      <c r="H101" s="25" t="str">
        <f t="shared" ref="H101:P101" si="29">IF($G$34="就業時間換算","",IFERROR(+H96/H98,""))</f>
        <v/>
      </c>
      <c r="I101" s="36" t="str">
        <f t="shared" si="29"/>
        <v/>
      </c>
      <c r="J101" s="25" t="str">
        <f t="shared" si="29"/>
        <v/>
      </c>
      <c r="K101" s="25" t="str">
        <f t="shared" si="29"/>
        <v/>
      </c>
      <c r="L101" s="25" t="str">
        <f t="shared" si="29"/>
        <v/>
      </c>
      <c r="M101" s="25" t="str">
        <f t="shared" si="29"/>
        <v/>
      </c>
      <c r="N101" s="25" t="str">
        <f t="shared" si="29"/>
        <v/>
      </c>
      <c r="O101" s="25" t="str">
        <f t="shared" si="29"/>
        <v/>
      </c>
      <c r="P101" s="25" t="str">
        <f t="shared" si="29"/>
        <v/>
      </c>
    </row>
    <row r="102" spans="2:17" ht="29.25" customHeight="1" x14ac:dyDescent="0.7">
      <c r="C102" s="9"/>
      <c r="D102" s="7">
        <f>COUNTA($D$108:D120)+1</f>
        <v>10</v>
      </c>
      <c r="E102" s="42" t="s">
        <v>85</v>
      </c>
      <c r="F102" s="44"/>
      <c r="G102" s="24" t="str">
        <f>IF($G$34="人数換算","",IFERROR(+G96/G99,""))</f>
        <v/>
      </c>
      <c r="H102" s="25" t="str">
        <f>IF($G$34="人数換算","",IFERROR(+H96/H99,""))</f>
        <v/>
      </c>
      <c r="I102" s="36" t="str">
        <f t="shared" ref="I102:P102" si="30">IF($G$34="人数換算","",IFERROR(+I96/I99,""))</f>
        <v/>
      </c>
      <c r="J102" s="25" t="str">
        <f t="shared" si="30"/>
        <v/>
      </c>
      <c r="K102" s="25" t="str">
        <f t="shared" si="30"/>
        <v/>
      </c>
      <c r="L102" s="25" t="str">
        <f t="shared" si="30"/>
        <v/>
      </c>
      <c r="M102" s="25" t="str">
        <f t="shared" si="30"/>
        <v/>
      </c>
      <c r="N102" s="25" t="str">
        <f t="shared" si="30"/>
        <v/>
      </c>
      <c r="O102" s="25" t="str">
        <f t="shared" si="30"/>
        <v/>
      </c>
      <c r="P102" s="25" t="str">
        <f t="shared" si="30"/>
        <v/>
      </c>
    </row>
    <row r="103" spans="2:17" ht="29.25" customHeight="1" x14ac:dyDescent="0.7">
      <c r="C103" s="9"/>
      <c r="D103" s="7">
        <f>COUNTA($D$108:D121)+1</f>
        <v>11</v>
      </c>
      <c r="E103" s="42" t="s">
        <v>86</v>
      </c>
      <c r="F103" s="43" t="s">
        <v>87</v>
      </c>
      <c r="G103" s="26"/>
      <c r="H103" s="77" t="str">
        <f>IFERROR((H101-G101)/G101,"")</f>
        <v/>
      </c>
      <c r="I103" s="78" t="str">
        <f>IFERROR((I101-H101)/H101,"")</f>
        <v/>
      </c>
      <c r="J103" s="77" t="str">
        <f t="shared" ref="J103:P104" si="31">IFERROR((J101-I101)/I101,"")</f>
        <v/>
      </c>
      <c r="K103" s="77" t="str">
        <f t="shared" si="31"/>
        <v/>
      </c>
      <c r="L103" s="77" t="str">
        <f t="shared" si="31"/>
        <v/>
      </c>
      <c r="M103" s="77" t="str">
        <f t="shared" si="31"/>
        <v/>
      </c>
      <c r="N103" s="77" t="str">
        <f t="shared" si="31"/>
        <v/>
      </c>
      <c r="O103" s="77" t="str">
        <f t="shared" si="31"/>
        <v/>
      </c>
      <c r="P103" s="77" t="str">
        <f t="shared" si="31"/>
        <v/>
      </c>
    </row>
    <row r="104" spans="2:17" ht="29.25" customHeight="1" x14ac:dyDescent="0.7">
      <c r="C104" s="9"/>
      <c r="D104" s="7">
        <f>COUNTA($D$108:D122)+1</f>
        <v>12</v>
      </c>
      <c r="E104" s="42" t="s">
        <v>88</v>
      </c>
      <c r="F104" s="44" t="s">
        <v>89</v>
      </c>
      <c r="G104" s="26"/>
      <c r="H104" s="77" t="str">
        <f>IFERROR((H102-G102)/G102,"")</f>
        <v/>
      </c>
      <c r="I104" s="78" t="str">
        <f t="shared" ref="I104" si="32">IFERROR((I102-H102)/H102,"")</f>
        <v/>
      </c>
      <c r="J104" s="77" t="str">
        <f t="shared" si="31"/>
        <v/>
      </c>
      <c r="K104" s="77" t="str">
        <f t="shared" si="31"/>
        <v/>
      </c>
      <c r="L104" s="77" t="str">
        <f t="shared" si="31"/>
        <v/>
      </c>
      <c r="M104" s="77" t="str">
        <f t="shared" si="31"/>
        <v/>
      </c>
      <c r="N104" s="77" t="str">
        <f t="shared" si="31"/>
        <v/>
      </c>
      <c r="O104" s="77" t="str">
        <f t="shared" si="31"/>
        <v/>
      </c>
      <c r="P104" s="77" t="str">
        <f t="shared" si="31"/>
        <v/>
      </c>
    </row>
    <row r="105" spans="2:17" ht="29.25" customHeight="1" x14ac:dyDescent="0.7">
      <c r="C105" s="9"/>
      <c r="D105" s="7">
        <f>COUNTA($D$108:D123)+1</f>
        <v>13</v>
      </c>
      <c r="E105" s="42" t="s">
        <v>90</v>
      </c>
      <c r="F105" s="43"/>
      <c r="G105" s="105" t="str">
        <f>IFERROR(+G97/G100,"")</f>
        <v/>
      </c>
      <c r="H105" s="106" t="str">
        <f>IFERROR(+H97/H100,"")</f>
        <v/>
      </c>
      <c r="I105" s="106" t="str">
        <f t="shared" ref="I105:P105" si="33">IFERROR(+I97/I100,"")</f>
        <v/>
      </c>
      <c r="J105" s="106" t="str">
        <f t="shared" si="33"/>
        <v/>
      </c>
      <c r="K105" s="106" t="str">
        <f t="shared" si="33"/>
        <v/>
      </c>
      <c r="L105" s="106" t="str">
        <f t="shared" si="33"/>
        <v/>
      </c>
      <c r="M105" s="106" t="str">
        <f t="shared" si="33"/>
        <v/>
      </c>
      <c r="N105" s="106" t="str">
        <f t="shared" si="33"/>
        <v/>
      </c>
      <c r="O105" s="106" t="str">
        <f t="shared" si="33"/>
        <v/>
      </c>
      <c r="P105" s="106" t="str">
        <f t="shared" si="33"/>
        <v/>
      </c>
    </row>
    <row r="106" spans="2:17" ht="29.25" customHeight="1" x14ac:dyDescent="0.7">
      <c r="D106" s="7">
        <f>COUNTA($D$108:D124)+1</f>
        <v>14</v>
      </c>
      <c r="E106" s="42" t="s">
        <v>91</v>
      </c>
      <c r="F106" s="43" t="s">
        <v>87</v>
      </c>
      <c r="G106" s="26"/>
      <c r="H106" s="77" t="str">
        <f>IFERROR((H105-G105)/G105,"")</f>
        <v/>
      </c>
      <c r="I106" s="78" t="str">
        <f>IFERROR((I105-H105)/H105,"")</f>
        <v/>
      </c>
      <c r="J106" s="77" t="str">
        <f t="shared" ref="J106:M106" si="34">IFERROR((J105-I105)/I105,"")</f>
        <v/>
      </c>
      <c r="K106" s="77" t="str">
        <f t="shared" si="34"/>
        <v/>
      </c>
      <c r="L106" s="77" t="str">
        <f t="shared" si="34"/>
        <v/>
      </c>
      <c r="M106" s="77" t="str">
        <f t="shared" si="34"/>
        <v/>
      </c>
      <c r="N106" s="77" t="str">
        <f>IFERROR((N105-M105)/M105,"")</f>
        <v/>
      </c>
      <c r="O106" s="77" t="str">
        <f t="shared" ref="O106:P106" si="35">IFERROR((O105-N105)/N105,"")</f>
        <v/>
      </c>
      <c r="P106" s="77" t="str">
        <f t="shared" si="35"/>
        <v/>
      </c>
    </row>
    <row r="107" spans="2:17" x14ac:dyDescent="0.7">
      <c r="E107" s="71"/>
    </row>
    <row r="108" spans="2:17" ht="18" thickBot="1" x14ac:dyDescent="0.75">
      <c r="B108" s="104"/>
      <c r="C108" s="75" t="s">
        <v>138</v>
      </c>
      <c r="D108" s="4"/>
      <c r="E108" s="6"/>
      <c r="F108" s="6"/>
      <c r="M108" s="166"/>
    </row>
    <row r="109" spans="2:17" ht="29.25" customHeight="1" thickBot="1" x14ac:dyDescent="0.75">
      <c r="D109" s="181">
        <f>COUNTA($D$108:D108)+1</f>
        <v>1</v>
      </c>
      <c r="E109" s="182" t="s">
        <v>127</v>
      </c>
      <c r="F109" s="183"/>
      <c r="G109" s="184" t="str">
        <f>IF($G$86="","",$G$86)</f>
        <v/>
      </c>
      <c r="L109" s="53"/>
      <c r="M109" s="168" t="s">
        <v>128</v>
      </c>
      <c r="N109" s="79" t="s">
        <v>129</v>
      </c>
      <c r="O109" s="79" t="s">
        <v>130</v>
      </c>
      <c r="P109" s="79" t="str">
        <f>"基準："&amp;$G109</f>
        <v>基準：</v>
      </c>
    </row>
    <row r="110" spans="2:17" ht="29.25" customHeight="1" x14ac:dyDescent="0.7">
      <c r="D110" s="81">
        <f>COUNTA($D$108:D109)+1</f>
        <v>2</v>
      </c>
      <c r="E110" s="83" t="s">
        <v>131</v>
      </c>
      <c r="F110" s="87" t="s">
        <v>108</v>
      </c>
      <c r="G110" s="203"/>
      <c r="H110" s="6"/>
      <c r="M110" s="167" t="s">
        <v>132</v>
      </c>
      <c r="N110" s="167" t="str">
        <f>IF($G$34="就業時間換算","－",IFERROR(((HLOOKUP(DATE(YEAR($E$13)+3,MONTH($E$9),DAY($E$9)),$G114:$P125,7,FALSE))/(HLOOKUP(DATE(YEAR($E$13),MONTH($E$9),DAY($E$9)),$G114:$P125,7,FALSE)))^(1/3)-1,""))</f>
        <v/>
      </c>
      <c r="O110" s="185" t="str">
        <f>IF($G$34="人数換算","－",IFERROR(((HLOOKUP(DATE(YEAR($E$13)+3,MONTH($E$9),DAY($E$9)),$G114:$P125,8,FALSE))/(HLOOKUP(DATE(YEAR($E$13),MONTH($E$9),DAY($E$9)),$G114:$P125,8,FALSE)))^(1/3)-1,""))</f>
        <v/>
      </c>
      <c r="P110" s="210" t="str">
        <f>IFERROR(VLOOKUP($G109,【参考】最低賃金の5年間の年平均の年平均上昇率!$B$4:$C$50,2,FALSE),"")</f>
        <v/>
      </c>
      <c r="Q110" s="170" t="str">
        <f>IF($G$34="人数換算",$N110,IF($G$34="就業時間換算",$O110,""))</f>
        <v/>
      </c>
    </row>
    <row r="111" spans="2:17" ht="29.25" customHeight="1" x14ac:dyDescent="0.7">
      <c r="D111" s="81">
        <f>COUNTA($D$108:D110)+1</f>
        <v>3</v>
      </c>
      <c r="E111" s="83" t="s">
        <v>133</v>
      </c>
      <c r="F111" s="52" t="s">
        <v>108</v>
      </c>
      <c r="G111" s="204"/>
      <c r="H111" s="6"/>
      <c r="M111" s="167" t="s">
        <v>134</v>
      </c>
      <c r="N111" s="167" t="str">
        <f>IFERROR(((HLOOKUP(DATE(YEAR($E$13)+3,MONTH($E$9),DAY($E$9)),$G114:$P125,11,FALSE))/(HLOOKUP(DATE(YEAR($E$13),MONTH($E$9),DAY($E$9)),$G114:$P125,11,FALSE)))^(1/3)-1,"")</f>
        <v/>
      </c>
      <c r="O111" s="186" t="s">
        <v>135</v>
      </c>
      <c r="P111" s="211"/>
    </row>
    <row r="112" spans="2:17" x14ac:dyDescent="0.7">
      <c r="D112" s="1"/>
      <c r="E112" s="98" t="s">
        <v>114</v>
      </c>
      <c r="G112" s="1" t="s">
        <v>136</v>
      </c>
    </row>
    <row r="113" spans="2:16" x14ac:dyDescent="0.7">
      <c r="D113" s="1"/>
      <c r="G113" s="97" t="s">
        <v>54</v>
      </c>
      <c r="H113" s="97" t="s">
        <v>55</v>
      </c>
      <c r="I113" s="97" t="s">
        <v>56</v>
      </c>
      <c r="J113" s="64" t="s">
        <v>57</v>
      </c>
      <c r="K113" s="64"/>
      <c r="L113" s="64"/>
      <c r="M113" s="64"/>
      <c r="N113" s="64"/>
      <c r="O113" s="64"/>
      <c r="P113" s="64"/>
    </row>
    <row r="114" spans="2:16" x14ac:dyDescent="0.7">
      <c r="D114" s="23"/>
      <c r="E114" s="23"/>
      <c r="F114" s="86"/>
      <c r="G114" s="95" t="str">
        <f>IF($I114="","",EDATE(H114,-12))</f>
        <v/>
      </c>
      <c r="H114" s="95" t="str">
        <f>IF($I114="","",EDATE(I114,-12))</f>
        <v/>
      </c>
      <c r="I114" s="95" t="str">
        <f>IF($I$12="","",$I$12)</f>
        <v/>
      </c>
      <c r="J114" s="96" t="str">
        <f>IF($I114="","",EDATE(I114,12))</f>
        <v/>
      </c>
      <c r="K114" s="96" t="str">
        <f t="shared" ref="K114:P114" si="36">IF($I114="","",EDATE(J114,12))</f>
        <v/>
      </c>
      <c r="L114" s="96" t="str">
        <f t="shared" si="36"/>
        <v/>
      </c>
      <c r="M114" s="96" t="str">
        <f t="shared" si="36"/>
        <v/>
      </c>
      <c r="N114" s="96" t="str">
        <f t="shared" si="36"/>
        <v/>
      </c>
      <c r="O114" s="96" t="str">
        <f>IF($I114="","",EDATE(N114,12))</f>
        <v/>
      </c>
      <c r="P114" s="96" t="str">
        <f t="shared" si="36"/>
        <v/>
      </c>
    </row>
    <row r="115" spans="2:16" ht="29.25" customHeight="1" x14ac:dyDescent="0.7">
      <c r="D115" s="5">
        <f>COUNTA($D$108:D114)+1</f>
        <v>4</v>
      </c>
      <c r="E115" s="40" t="s">
        <v>74</v>
      </c>
      <c r="F115" s="39"/>
      <c r="G115" s="195"/>
      <c r="H115" s="142"/>
      <c r="I115" s="196"/>
      <c r="J115" s="142"/>
      <c r="K115" s="142"/>
      <c r="L115" s="142"/>
      <c r="M115" s="142"/>
      <c r="N115" s="142"/>
      <c r="O115" s="142"/>
      <c r="P115" s="142"/>
    </row>
    <row r="116" spans="2:16" ht="29.25" customHeight="1" x14ac:dyDescent="0.7">
      <c r="C116" s="9"/>
      <c r="D116" s="5">
        <f>COUNTA($D$108:D115)+1</f>
        <v>5</v>
      </c>
      <c r="E116" s="40" t="s">
        <v>75</v>
      </c>
      <c r="F116" s="39"/>
      <c r="G116" s="195"/>
      <c r="H116" s="142"/>
      <c r="I116" s="196"/>
      <c r="J116" s="142"/>
      <c r="K116" s="142"/>
      <c r="L116" s="142"/>
      <c r="M116" s="142"/>
      <c r="N116" s="142"/>
      <c r="O116" s="142"/>
      <c r="P116" s="142"/>
    </row>
    <row r="117" spans="2:16" ht="29.25" customHeight="1" x14ac:dyDescent="0.7">
      <c r="C117" s="9"/>
      <c r="D117" s="5">
        <f>COUNTA($D$108:D116)+1</f>
        <v>6</v>
      </c>
      <c r="E117" s="40" t="s">
        <v>80</v>
      </c>
      <c r="F117" s="39" t="s">
        <v>81</v>
      </c>
      <c r="G117" s="195"/>
      <c r="H117" s="142"/>
      <c r="I117" s="196"/>
      <c r="J117" s="142"/>
      <c r="K117" s="142"/>
      <c r="L117" s="142"/>
      <c r="M117" s="142"/>
      <c r="N117" s="142"/>
      <c r="O117" s="142"/>
      <c r="P117" s="142"/>
    </row>
    <row r="118" spans="2:16" ht="29.25" customHeight="1" x14ac:dyDescent="0.7">
      <c r="C118" s="9"/>
      <c r="D118" s="5">
        <f>COUNTA($D$108:D117)+1</f>
        <v>7</v>
      </c>
      <c r="E118" s="40" t="s">
        <v>82</v>
      </c>
      <c r="F118" s="41" t="s">
        <v>81</v>
      </c>
      <c r="G118" s="195"/>
      <c r="H118" s="142"/>
      <c r="I118" s="196"/>
      <c r="J118" s="142"/>
      <c r="K118" s="142"/>
      <c r="L118" s="142"/>
      <c r="M118" s="142"/>
      <c r="N118" s="142"/>
      <c r="O118" s="142"/>
      <c r="P118" s="142"/>
    </row>
    <row r="119" spans="2:16" ht="29.25" customHeight="1" x14ac:dyDescent="0.7">
      <c r="C119" s="9"/>
      <c r="D119" s="5">
        <f>COUNTA($D$108:D118)+1</f>
        <v>8</v>
      </c>
      <c r="E119" s="40" t="s">
        <v>83</v>
      </c>
      <c r="F119" s="39" t="s">
        <v>139</v>
      </c>
      <c r="G119" s="195"/>
      <c r="H119" s="142"/>
      <c r="I119" s="196"/>
      <c r="J119" s="142"/>
      <c r="K119" s="142"/>
      <c r="L119" s="142"/>
      <c r="M119" s="142"/>
      <c r="N119" s="142"/>
      <c r="O119" s="142"/>
      <c r="P119" s="142"/>
    </row>
    <row r="120" spans="2:16" ht="29.25" customHeight="1" x14ac:dyDescent="0.7">
      <c r="C120" s="9"/>
      <c r="D120" s="7">
        <f>COUNTA($D$108:D119)+1</f>
        <v>9</v>
      </c>
      <c r="E120" s="42" t="s">
        <v>84</v>
      </c>
      <c r="F120" s="43"/>
      <c r="G120" s="24" t="str">
        <f>IF($G$34="就業時間換算","",IFERROR(+G115/G117,""))</f>
        <v/>
      </c>
      <c r="H120" s="25" t="str">
        <f t="shared" ref="H120:P120" si="37">IF($G$34="就業時間換算","",IFERROR(+H115/H117,""))</f>
        <v/>
      </c>
      <c r="I120" s="36" t="str">
        <f t="shared" si="37"/>
        <v/>
      </c>
      <c r="J120" s="25" t="str">
        <f t="shared" si="37"/>
        <v/>
      </c>
      <c r="K120" s="25" t="str">
        <f t="shared" si="37"/>
        <v/>
      </c>
      <c r="L120" s="25" t="str">
        <f t="shared" si="37"/>
        <v/>
      </c>
      <c r="M120" s="25" t="str">
        <f t="shared" si="37"/>
        <v/>
      </c>
      <c r="N120" s="25" t="str">
        <f t="shared" si="37"/>
        <v/>
      </c>
      <c r="O120" s="25" t="str">
        <f t="shared" si="37"/>
        <v/>
      </c>
      <c r="P120" s="25" t="str">
        <f t="shared" si="37"/>
        <v/>
      </c>
    </row>
    <row r="121" spans="2:16" ht="29.25" customHeight="1" x14ac:dyDescent="0.7">
      <c r="C121" s="9"/>
      <c r="D121" s="7">
        <f>COUNTA($D$108:D120)+1</f>
        <v>10</v>
      </c>
      <c r="E121" s="42" t="s">
        <v>85</v>
      </c>
      <c r="F121" s="44"/>
      <c r="G121" s="24" t="str">
        <f>IF($G$34="人数換算","",IFERROR(+G115/G118,""))</f>
        <v/>
      </c>
      <c r="H121" s="25" t="str">
        <f t="shared" ref="H121:P121" si="38">IF($G$34="人数換算","",IFERROR(+H115/H118,""))</f>
        <v/>
      </c>
      <c r="I121" s="36" t="str">
        <f t="shared" si="38"/>
        <v/>
      </c>
      <c r="J121" s="25" t="str">
        <f t="shared" si="38"/>
        <v/>
      </c>
      <c r="K121" s="25" t="str">
        <f t="shared" si="38"/>
        <v/>
      </c>
      <c r="L121" s="25" t="str">
        <f t="shared" si="38"/>
        <v/>
      </c>
      <c r="M121" s="25" t="str">
        <f t="shared" si="38"/>
        <v/>
      </c>
      <c r="N121" s="25" t="str">
        <f t="shared" si="38"/>
        <v/>
      </c>
      <c r="O121" s="25" t="str">
        <f t="shared" si="38"/>
        <v/>
      </c>
      <c r="P121" s="25" t="str">
        <f t="shared" si="38"/>
        <v/>
      </c>
    </row>
    <row r="122" spans="2:16" ht="29.25" customHeight="1" x14ac:dyDescent="0.7">
      <c r="C122" s="9"/>
      <c r="D122" s="7">
        <f>COUNTA($D$108:D121)+1</f>
        <v>11</v>
      </c>
      <c r="E122" s="42" t="s">
        <v>86</v>
      </c>
      <c r="F122" s="43" t="s">
        <v>87</v>
      </c>
      <c r="G122" s="26"/>
      <c r="H122" s="77" t="str">
        <f>IFERROR((H120-G120)/G120,"")</f>
        <v/>
      </c>
      <c r="I122" s="78" t="str">
        <f t="shared" ref="I122:P123" si="39">IFERROR((I120-H120)/H120,"")</f>
        <v/>
      </c>
      <c r="J122" s="77" t="str">
        <f t="shared" si="39"/>
        <v/>
      </c>
      <c r="K122" s="77" t="str">
        <f t="shared" si="39"/>
        <v/>
      </c>
      <c r="L122" s="77" t="str">
        <f t="shared" si="39"/>
        <v/>
      </c>
      <c r="M122" s="77" t="str">
        <f t="shared" si="39"/>
        <v/>
      </c>
      <c r="N122" s="77" t="str">
        <f t="shared" si="39"/>
        <v/>
      </c>
      <c r="O122" s="77" t="str">
        <f t="shared" si="39"/>
        <v/>
      </c>
      <c r="P122" s="77" t="str">
        <f t="shared" si="39"/>
        <v/>
      </c>
    </row>
    <row r="123" spans="2:16" ht="29.25" customHeight="1" x14ac:dyDescent="0.7">
      <c r="C123" s="9"/>
      <c r="D123" s="7">
        <f>COUNTA($D$108:D122)+1</f>
        <v>12</v>
      </c>
      <c r="E123" s="42" t="s">
        <v>88</v>
      </c>
      <c r="F123" s="44" t="s">
        <v>89</v>
      </c>
      <c r="G123" s="26"/>
      <c r="H123" s="77" t="str">
        <f>IFERROR((H121-G121)/G121,"")</f>
        <v/>
      </c>
      <c r="I123" s="78" t="str">
        <f t="shared" si="39"/>
        <v/>
      </c>
      <c r="J123" s="77" t="str">
        <f t="shared" si="39"/>
        <v/>
      </c>
      <c r="K123" s="77" t="str">
        <f t="shared" si="39"/>
        <v/>
      </c>
      <c r="L123" s="77" t="str">
        <f t="shared" si="39"/>
        <v/>
      </c>
      <c r="M123" s="77" t="str">
        <f t="shared" si="39"/>
        <v/>
      </c>
      <c r="N123" s="77" t="str">
        <f t="shared" si="39"/>
        <v/>
      </c>
      <c r="O123" s="77" t="str">
        <f>IFERROR((O121-N121)/N121,"")</f>
        <v/>
      </c>
      <c r="P123" s="77" t="str">
        <f>IFERROR((P121-O121)/O121,"")</f>
        <v/>
      </c>
    </row>
    <row r="124" spans="2:16" ht="29.25" customHeight="1" x14ac:dyDescent="0.7">
      <c r="C124" s="9"/>
      <c r="D124" s="7">
        <f>COUNTA($D$108:D123)+1</f>
        <v>13</v>
      </c>
      <c r="E124" s="42" t="s">
        <v>90</v>
      </c>
      <c r="F124" s="43"/>
      <c r="G124" s="105" t="str">
        <f>IFERROR(+G116/G119,"")</f>
        <v/>
      </c>
      <c r="H124" s="106" t="str">
        <f>IFERROR(+H116/H119,"")</f>
        <v/>
      </c>
      <c r="I124" s="106" t="str">
        <f t="shared" ref="I124:P124" si="40">IFERROR(+I116/I119,"")</f>
        <v/>
      </c>
      <c r="J124" s="106" t="str">
        <f t="shared" si="40"/>
        <v/>
      </c>
      <c r="K124" s="106" t="str">
        <f t="shared" si="40"/>
        <v/>
      </c>
      <c r="L124" s="106" t="str">
        <f t="shared" si="40"/>
        <v/>
      </c>
      <c r="M124" s="106" t="str">
        <f t="shared" si="40"/>
        <v/>
      </c>
      <c r="N124" s="106" t="str">
        <f t="shared" si="40"/>
        <v/>
      </c>
      <c r="O124" s="106" t="str">
        <f t="shared" si="40"/>
        <v/>
      </c>
      <c r="P124" s="106" t="str">
        <f t="shared" si="40"/>
        <v/>
      </c>
    </row>
    <row r="125" spans="2:16" ht="29.25" customHeight="1" x14ac:dyDescent="0.7">
      <c r="D125" s="7">
        <f>COUNTA($D$108:D124)+1</f>
        <v>14</v>
      </c>
      <c r="E125" s="42" t="s">
        <v>91</v>
      </c>
      <c r="F125" s="43" t="s">
        <v>87</v>
      </c>
      <c r="G125" s="26"/>
      <c r="H125" s="77" t="str">
        <f>IFERROR((H124-G124)/G124,"")</f>
        <v/>
      </c>
      <c r="I125" s="78" t="str">
        <f>IFERROR((I124-H124)/H124,"")</f>
        <v/>
      </c>
      <c r="J125" s="77" t="str">
        <f t="shared" ref="J125:P125" si="41">IFERROR((J124-I124)/I124,"")</f>
        <v/>
      </c>
      <c r="K125" s="77" t="str">
        <f t="shared" si="41"/>
        <v/>
      </c>
      <c r="L125" s="77" t="str">
        <f t="shared" si="41"/>
        <v/>
      </c>
      <c r="M125" s="77" t="str">
        <f t="shared" si="41"/>
        <v/>
      </c>
      <c r="N125" s="77" t="str">
        <f t="shared" si="41"/>
        <v/>
      </c>
      <c r="O125" s="77" t="str">
        <f t="shared" si="41"/>
        <v/>
      </c>
      <c r="P125" s="77" t="str">
        <f t="shared" si="41"/>
        <v/>
      </c>
    </row>
    <row r="126" spans="2:16" x14ac:dyDescent="0.7">
      <c r="E126" s="71"/>
    </row>
    <row r="127" spans="2:16" ht="18" thickBot="1" x14ac:dyDescent="0.75">
      <c r="B127" s="104"/>
      <c r="C127" s="75" t="s">
        <v>140</v>
      </c>
      <c r="D127" s="4"/>
      <c r="E127" s="6"/>
      <c r="F127" s="6"/>
    </row>
    <row r="128" spans="2:16" ht="29.25" customHeight="1" thickBot="1" x14ac:dyDescent="0.75">
      <c r="D128" s="181">
        <f>COUNTA($D$127:D127)+1</f>
        <v>1</v>
      </c>
      <c r="E128" s="182" t="s">
        <v>127</v>
      </c>
      <c r="F128" s="183"/>
      <c r="G128" s="184" t="str">
        <f>IF($H$86="","",$H$86)</f>
        <v/>
      </c>
      <c r="M128" s="168" t="s">
        <v>128</v>
      </c>
      <c r="N128" s="79" t="s">
        <v>129</v>
      </c>
      <c r="O128" s="79" t="s">
        <v>130</v>
      </c>
      <c r="P128" s="79" t="str">
        <f>"基準："&amp;$G128</f>
        <v>基準：</v>
      </c>
    </row>
    <row r="129" spans="3:17" ht="29.25" customHeight="1" x14ac:dyDescent="0.7">
      <c r="D129" s="81">
        <f>COUNTA($D$127:D128)+1</f>
        <v>2</v>
      </c>
      <c r="E129" s="83" t="s">
        <v>131</v>
      </c>
      <c r="F129" s="87" t="s">
        <v>108</v>
      </c>
      <c r="G129" s="203"/>
      <c r="H129" s="6"/>
      <c r="M129" s="167" t="s">
        <v>132</v>
      </c>
      <c r="N129" s="167" t="str">
        <f>IF($G$34="就業時間換算","－",IFERROR(((HLOOKUP(DATE(YEAR($E$13)+3,MONTH($E$9),DAY($E$9)),$G133:$P144,7,FALSE))/(HLOOKUP(DATE(YEAR($E$13),MONTH($E$9),DAY($E$9)),$G133:$P144,7,FALSE)))^(1/3)-1,""))</f>
        <v/>
      </c>
      <c r="O129" s="185" t="str">
        <f>IF($G$34="人数換算","－",IFERROR(((HLOOKUP(DATE(YEAR($E$13)+3,MONTH($E$9),DAY($E$9)),$G133:$P144,8,FALSE))/(HLOOKUP(DATE(YEAR($E$13),MONTH($E$9),DAY($E$9)),$G133:$P144,8,FALSE)))^(1/3)-1,""))</f>
        <v/>
      </c>
      <c r="P129" s="210" t="str">
        <f>IFERROR(VLOOKUP($G128,【参考】最低賃金の5年間の年平均の年平均上昇率!$B$4:$C$50,2,FALSE),"")</f>
        <v/>
      </c>
      <c r="Q129" s="170" t="str">
        <f>IF($G$34="人数換算",$N129,IF($G$34="就業時間換算",$O129,""))</f>
        <v/>
      </c>
    </row>
    <row r="130" spans="3:17" ht="29.25" customHeight="1" x14ac:dyDescent="0.7">
      <c r="D130" s="81">
        <f>COUNTA($D$127:D129)+1</f>
        <v>3</v>
      </c>
      <c r="E130" s="83" t="s">
        <v>133</v>
      </c>
      <c r="F130" s="52" t="s">
        <v>108</v>
      </c>
      <c r="G130" s="204"/>
      <c r="H130" s="6"/>
      <c r="M130" s="167" t="s">
        <v>134</v>
      </c>
      <c r="N130" s="167" t="str">
        <f>IFERROR(((HLOOKUP(DATE(YEAR($E$13)+3,MONTH($E$9),DAY($E$9)),$G133:$P144,11,FALSE))/(HLOOKUP(DATE(YEAR($E$13),MONTH($E$9),DAY($E$9)),$G133:$P144,11,FALSE)))^(1/3)-1,"")</f>
        <v/>
      </c>
      <c r="O130" s="186" t="s">
        <v>135</v>
      </c>
      <c r="P130" s="211"/>
    </row>
    <row r="131" spans="3:17" x14ac:dyDescent="0.7">
      <c r="D131" s="1"/>
      <c r="E131" s="98" t="s">
        <v>114</v>
      </c>
      <c r="G131" s="1" t="s">
        <v>136</v>
      </c>
    </row>
    <row r="132" spans="3:17" x14ac:dyDescent="0.7">
      <c r="D132" s="1"/>
      <c r="G132" s="97" t="s">
        <v>54</v>
      </c>
      <c r="H132" s="97" t="s">
        <v>55</v>
      </c>
      <c r="I132" s="97" t="s">
        <v>56</v>
      </c>
      <c r="J132" s="64" t="s">
        <v>57</v>
      </c>
      <c r="K132" s="64"/>
      <c r="L132" s="64"/>
      <c r="M132" s="64"/>
      <c r="N132" s="64"/>
      <c r="O132" s="64"/>
      <c r="P132" s="64"/>
    </row>
    <row r="133" spans="3:17" x14ac:dyDescent="0.7">
      <c r="D133" s="23"/>
      <c r="E133" s="23"/>
      <c r="F133" s="86"/>
      <c r="G133" s="95" t="str">
        <f>IF($I133="","",EDATE(H133,-12))</f>
        <v/>
      </c>
      <c r="H133" s="95" t="str">
        <f>IF($I133="","",EDATE(I133,-12))</f>
        <v/>
      </c>
      <c r="I133" s="95" t="str">
        <f>IF($I$12="","",$I$12)</f>
        <v/>
      </c>
      <c r="J133" s="96" t="str">
        <f>IF($I133="","",EDATE(I133,12))</f>
        <v/>
      </c>
      <c r="K133" s="96" t="str">
        <f t="shared" ref="K133:P133" si="42">IF($I133="","",EDATE(J133,12))</f>
        <v/>
      </c>
      <c r="L133" s="96" t="str">
        <f t="shared" si="42"/>
        <v/>
      </c>
      <c r="M133" s="96" t="str">
        <f t="shared" si="42"/>
        <v/>
      </c>
      <c r="N133" s="96" t="str">
        <f t="shared" si="42"/>
        <v/>
      </c>
      <c r="O133" s="96" t="str">
        <f t="shared" si="42"/>
        <v/>
      </c>
      <c r="P133" s="96" t="str">
        <f t="shared" si="42"/>
        <v/>
      </c>
    </row>
    <row r="134" spans="3:17" ht="29.25" customHeight="1" x14ac:dyDescent="0.7">
      <c r="D134" s="81">
        <f>COUNTA($D$127:D133)+1</f>
        <v>4</v>
      </c>
      <c r="E134" s="47" t="s">
        <v>74</v>
      </c>
      <c r="F134" s="85"/>
      <c r="G134" s="205"/>
      <c r="H134" s="142"/>
      <c r="I134" s="196"/>
      <c r="J134" s="142"/>
      <c r="K134" s="142"/>
      <c r="L134" s="142"/>
      <c r="M134" s="142"/>
      <c r="N134" s="142"/>
      <c r="O134" s="142"/>
      <c r="P134" s="142"/>
    </row>
    <row r="135" spans="3:17" ht="29.25" customHeight="1" x14ac:dyDescent="0.7">
      <c r="C135" s="9"/>
      <c r="D135" s="81">
        <f>COUNTA($D$127:D134)+1</f>
        <v>5</v>
      </c>
      <c r="E135" s="47" t="s">
        <v>75</v>
      </c>
      <c r="F135" s="85"/>
      <c r="G135" s="205"/>
      <c r="H135" s="142"/>
      <c r="I135" s="196"/>
      <c r="J135" s="142"/>
      <c r="K135" s="142"/>
      <c r="L135" s="142"/>
      <c r="M135" s="142"/>
      <c r="N135" s="142"/>
      <c r="O135" s="142"/>
      <c r="P135" s="142"/>
    </row>
    <row r="136" spans="3:17" ht="29.25" customHeight="1" x14ac:dyDescent="0.7">
      <c r="C136" s="9"/>
      <c r="D136" s="5">
        <f>COUNTA($D$127:D135)+1</f>
        <v>6</v>
      </c>
      <c r="E136" s="40" t="s">
        <v>80</v>
      </c>
      <c r="F136" s="39" t="s">
        <v>81</v>
      </c>
      <c r="G136" s="195"/>
      <c r="H136" s="142"/>
      <c r="I136" s="196"/>
      <c r="J136" s="142"/>
      <c r="K136" s="142"/>
      <c r="L136" s="142"/>
      <c r="M136" s="142"/>
      <c r="N136" s="142"/>
      <c r="O136" s="142"/>
      <c r="P136" s="142"/>
    </row>
    <row r="137" spans="3:17" ht="29.25" customHeight="1" x14ac:dyDescent="0.7">
      <c r="C137" s="9"/>
      <c r="D137" s="5">
        <f>COUNTA($D$127:D136)+1</f>
        <v>7</v>
      </c>
      <c r="E137" s="40" t="s">
        <v>82</v>
      </c>
      <c r="F137" s="41" t="s">
        <v>81</v>
      </c>
      <c r="G137" s="195"/>
      <c r="H137" s="142"/>
      <c r="I137" s="196"/>
      <c r="J137" s="142"/>
      <c r="K137" s="142"/>
      <c r="L137" s="142"/>
      <c r="M137" s="142"/>
      <c r="N137" s="142"/>
      <c r="O137" s="142"/>
      <c r="P137" s="142"/>
    </row>
    <row r="138" spans="3:17" ht="29.25" customHeight="1" x14ac:dyDescent="0.7">
      <c r="C138" s="9"/>
      <c r="D138" s="81">
        <f>COUNTA($D$127:D137)+1</f>
        <v>8</v>
      </c>
      <c r="E138" s="47" t="s">
        <v>83</v>
      </c>
      <c r="F138" s="85" t="s">
        <v>139</v>
      </c>
      <c r="G138" s="205"/>
      <c r="H138" s="142"/>
      <c r="I138" s="196"/>
      <c r="J138" s="142"/>
      <c r="K138" s="142"/>
      <c r="L138" s="142"/>
      <c r="M138" s="142"/>
      <c r="N138" s="142"/>
      <c r="O138" s="142"/>
      <c r="P138" s="142"/>
    </row>
    <row r="139" spans="3:17" ht="29.25" customHeight="1" x14ac:dyDescent="0.7">
      <c r="C139" s="9"/>
      <c r="D139" s="7">
        <f>COUNTA($D$127:D138)+1</f>
        <v>9</v>
      </c>
      <c r="E139" s="42" t="s">
        <v>84</v>
      </c>
      <c r="F139" s="43"/>
      <c r="G139" s="24" t="str">
        <f>IF($G$34="就業時間換算","",IFERROR(+G134/G136,""))</f>
        <v/>
      </c>
      <c r="H139" s="25" t="str">
        <f t="shared" ref="H139:P139" si="43">IF($G$34="就業時間換算","",IFERROR(+H134/H136,""))</f>
        <v/>
      </c>
      <c r="I139" s="36" t="str">
        <f t="shared" si="43"/>
        <v/>
      </c>
      <c r="J139" s="25" t="str">
        <f t="shared" si="43"/>
        <v/>
      </c>
      <c r="K139" s="25" t="str">
        <f t="shared" si="43"/>
        <v/>
      </c>
      <c r="L139" s="25" t="str">
        <f t="shared" si="43"/>
        <v/>
      </c>
      <c r="M139" s="25" t="str">
        <f t="shared" si="43"/>
        <v/>
      </c>
      <c r="N139" s="25" t="str">
        <f t="shared" si="43"/>
        <v/>
      </c>
      <c r="O139" s="25" t="str">
        <f t="shared" si="43"/>
        <v/>
      </c>
      <c r="P139" s="25" t="str">
        <f t="shared" si="43"/>
        <v/>
      </c>
    </row>
    <row r="140" spans="3:17" ht="29.25" customHeight="1" x14ac:dyDescent="0.7">
      <c r="C140" s="9"/>
      <c r="D140" s="7">
        <f>COUNTA($D$127:D139)+1</f>
        <v>10</v>
      </c>
      <c r="E140" s="42" t="s">
        <v>85</v>
      </c>
      <c r="F140" s="44"/>
      <c r="G140" s="24" t="str">
        <f>IF($G$34="人数換算","",IFERROR(+G134/G137,""))</f>
        <v/>
      </c>
      <c r="H140" s="25" t="str">
        <f t="shared" ref="H140:P140" si="44">IF($G$34="人数換算","",IFERROR(+H134/H137,""))</f>
        <v/>
      </c>
      <c r="I140" s="36" t="str">
        <f t="shared" si="44"/>
        <v/>
      </c>
      <c r="J140" s="25" t="str">
        <f t="shared" si="44"/>
        <v/>
      </c>
      <c r="K140" s="25" t="str">
        <f t="shared" si="44"/>
        <v/>
      </c>
      <c r="L140" s="25" t="str">
        <f t="shared" si="44"/>
        <v/>
      </c>
      <c r="M140" s="25" t="str">
        <f t="shared" si="44"/>
        <v/>
      </c>
      <c r="N140" s="25" t="str">
        <f t="shared" si="44"/>
        <v/>
      </c>
      <c r="O140" s="25" t="str">
        <f t="shared" si="44"/>
        <v/>
      </c>
      <c r="P140" s="25" t="str">
        <f t="shared" si="44"/>
        <v/>
      </c>
    </row>
    <row r="141" spans="3:17" ht="29.25" customHeight="1" x14ac:dyDescent="0.7">
      <c r="C141" s="9"/>
      <c r="D141" s="7">
        <f>COUNTA($D$127:D140)+1</f>
        <v>11</v>
      </c>
      <c r="E141" s="42" t="s">
        <v>86</v>
      </c>
      <c r="F141" s="43" t="s">
        <v>87</v>
      </c>
      <c r="G141" s="26"/>
      <c r="H141" s="77" t="str">
        <f>IFERROR((H139-G139)/G139,"")</f>
        <v/>
      </c>
      <c r="I141" s="78" t="str">
        <f t="shared" ref="I141:P142" si="45">IFERROR((I139-H139)/H139,"")</f>
        <v/>
      </c>
      <c r="J141" s="77" t="str">
        <f t="shared" si="45"/>
        <v/>
      </c>
      <c r="K141" s="77" t="str">
        <f t="shared" si="45"/>
        <v/>
      </c>
      <c r="L141" s="77" t="str">
        <f t="shared" si="45"/>
        <v/>
      </c>
      <c r="M141" s="77" t="str">
        <f t="shared" si="45"/>
        <v/>
      </c>
      <c r="N141" s="77" t="str">
        <f t="shared" si="45"/>
        <v/>
      </c>
      <c r="O141" s="77" t="str">
        <f t="shared" si="45"/>
        <v/>
      </c>
      <c r="P141" s="77" t="str">
        <f t="shared" si="45"/>
        <v/>
      </c>
    </row>
    <row r="142" spans="3:17" ht="29.25" customHeight="1" x14ac:dyDescent="0.7">
      <c r="C142" s="9"/>
      <c r="D142" s="7">
        <f>COUNTA($D$127:D141)+1</f>
        <v>12</v>
      </c>
      <c r="E142" s="42" t="s">
        <v>88</v>
      </c>
      <c r="F142" s="44" t="s">
        <v>89</v>
      </c>
      <c r="G142" s="26"/>
      <c r="H142" s="77" t="str">
        <f>IFERROR((H140-G140)/G140,"")</f>
        <v/>
      </c>
      <c r="I142" s="78" t="str">
        <f t="shared" si="45"/>
        <v/>
      </c>
      <c r="J142" s="77" t="str">
        <f t="shared" si="45"/>
        <v/>
      </c>
      <c r="K142" s="77" t="str">
        <f t="shared" si="45"/>
        <v/>
      </c>
      <c r="L142" s="77" t="str">
        <f t="shared" si="45"/>
        <v/>
      </c>
      <c r="M142" s="77" t="str">
        <f t="shared" si="45"/>
        <v/>
      </c>
      <c r="N142" s="77" t="str">
        <f t="shared" si="45"/>
        <v/>
      </c>
      <c r="O142" s="77" t="str">
        <f t="shared" si="45"/>
        <v/>
      </c>
      <c r="P142" s="77" t="str">
        <f t="shared" si="45"/>
        <v/>
      </c>
    </row>
    <row r="143" spans="3:17" ht="29.25" customHeight="1" x14ac:dyDescent="0.7">
      <c r="C143" s="9"/>
      <c r="D143" s="7">
        <f>COUNTA($D$127:D142)+1</f>
        <v>13</v>
      </c>
      <c r="E143" s="42" t="s">
        <v>90</v>
      </c>
      <c r="F143" s="43"/>
      <c r="G143" s="105" t="str">
        <f>IFERROR(+G135/G138,"")</f>
        <v/>
      </c>
      <c r="H143" s="106" t="str">
        <f>IFERROR(+H135/H138,"")</f>
        <v/>
      </c>
      <c r="I143" s="106" t="str">
        <f t="shared" ref="I143:P143" si="46">IFERROR(+I135/I138,"")</f>
        <v/>
      </c>
      <c r="J143" s="106" t="str">
        <f t="shared" si="46"/>
        <v/>
      </c>
      <c r="K143" s="106" t="str">
        <f t="shared" si="46"/>
        <v/>
      </c>
      <c r="L143" s="106" t="str">
        <f t="shared" si="46"/>
        <v/>
      </c>
      <c r="M143" s="106" t="str">
        <f t="shared" si="46"/>
        <v/>
      </c>
      <c r="N143" s="106" t="str">
        <f t="shared" si="46"/>
        <v/>
      </c>
      <c r="O143" s="106" t="str">
        <f t="shared" si="46"/>
        <v/>
      </c>
      <c r="P143" s="106" t="str">
        <f t="shared" si="46"/>
        <v/>
      </c>
    </row>
    <row r="144" spans="3:17" ht="29.25" customHeight="1" x14ac:dyDescent="0.7">
      <c r="D144" s="7">
        <f>COUNTA($D$127:D143)+1</f>
        <v>14</v>
      </c>
      <c r="E144" s="42" t="s">
        <v>91</v>
      </c>
      <c r="F144" s="43" t="s">
        <v>87</v>
      </c>
      <c r="G144" s="26"/>
      <c r="H144" s="77" t="str">
        <f>IFERROR((H143-G143)/G143,"")</f>
        <v/>
      </c>
      <c r="I144" s="78" t="str">
        <f>IFERROR((I143-H143)/H143,"")</f>
        <v/>
      </c>
      <c r="J144" s="77" t="str">
        <f t="shared" ref="J144:P144" si="47">IFERROR((J143-I143)/I143,"")</f>
        <v/>
      </c>
      <c r="K144" s="77" t="str">
        <f t="shared" si="47"/>
        <v/>
      </c>
      <c r="L144" s="77" t="str">
        <f t="shared" si="47"/>
        <v/>
      </c>
      <c r="M144" s="77" t="str">
        <f t="shared" si="47"/>
        <v/>
      </c>
      <c r="N144" s="77" t="str">
        <f t="shared" si="47"/>
        <v/>
      </c>
      <c r="O144" s="77" t="str">
        <f t="shared" si="47"/>
        <v/>
      </c>
      <c r="P144" s="77" t="str">
        <f t="shared" si="47"/>
        <v/>
      </c>
    </row>
    <row r="145" spans="2:17" x14ac:dyDescent="0.7">
      <c r="E145" s="71"/>
    </row>
    <row r="146" spans="2:17" ht="18" thickBot="1" x14ac:dyDescent="0.75">
      <c r="B146" s="104"/>
      <c r="C146" s="75" t="s">
        <v>141</v>
      </c>
      <c r="D146" s="4"/>
      <c r="E146" s="6"/>
      <c r="F146" s="6"/>
    </row>
    <row r="147" spans="2:17" ht="29.25" customHeight="1" thickBot="1" x14ac:dyDescent="0.75">
      <c r="D147" s="181">
        <f>COUNTA($D$146:D146)+1</f>
        <v>1</v>
      </c>
      <c r="E147" s="182" t="s">
        <v>127</v>
      </c>
      <c r="F147" s="183"/>
      <c r="G147" s="184" t="str">
        <f>IF($I$86="","",$I$86)</f>
        <v/>
      </c>
      <c r="M147" s="168" t="s">
        <v>128</v>
      </c>
      <c r="N147" s="79" t="s">
        <v>129</v>
      </c>
      <c r="O147" s="79" t="s">
        <v>130</v>
      </c>
      <c r="P147" s="79" t="str">
        <f>"基準："&amp;$G147</f>
        <v>基準：</v>
      </c>
    </row>
    <row r="148" spans="2:17" ht="29.25" customHeight="1" x14ac:dyDescent="0.7">
      <c r="D148" s="81">
        <f>COUNTA($D$146:D147)+1</f>
        <v>2</v>
      </c>
      <c r="E148" s="83" t="s">
        <v>131</v>
      </c>
      <c r="F148" s="87" t="s">
        <v>108</v>
      </c>
      <c r="G148" s="203"/>
      <c r="M148" s="167" t="s">
        <v>132</v>
      </c>
      <c r="N148" s="167" t="str">
        <f>IF($G$34="就業時間換算","－",IFERROR(((HLOOKUP(DATE(YEAR($E$13)+3,MONTH($E$9),DAY($E$9)),$G152:$P163,7,FALSE))/(HLOOKUP(DATE(YEAR($E$13),MONTH($E$9),DAY($E$9)),$G152:$P163,7,FALSE)))^(1/3)-1,""))</f>
        <v/>
      </c>
      <c r="O148" s="185" t="str">
        <f>IF($G$34="人数換算","－",IFERROR(((HLOOKUP(DATE(YEAR($E$13)+3,MONTH($E$9),DAY($E$9)),$G152:$P163,8,FALSE))/(HLOOKUP(DATE(YEAR($E$13),MONTH($E$9),DAY($E$9)),$G152:$P163,8,FALSE)))^(1/3)-1,""))</f>
        <v/>
      </c>
      <c r="P148" s="210" t="str">
        <f>IFERROR(VLOOKUP($G147,【参考】最低賃金の5年間の年平均の年平均上昇率!$B$4:$C$50,2,FALSE),"")</f>
        <v/>
      </c>
      <c r="Q148" s="170" t="str">
        <f>IF($G$34="人数換算",$N148,IF($G$34="就業時間換算",$O148,""))</f>
        <v/>
      </c>
    </row>
    <row r="149" spans="2:17" ht="29.25" customHeight="1" x14ac:dyDescent="0.7">
      <c r="D149" s="81">
        <f>COUNTA($D$146:D148)+1</f>
        <v>3</v>
      </c>
      <c r="E149" s="83" t="s">
        <v>133</v>
      </c>
      <c r="F149" s="52" t="s">
        <v>108</v>
      </c>
      <c r="G149" s="204"/>
      <c r="M149" s="167" t="s">
        <v>134</v>
      </c>
      <c r="N149" s="167" t="str">
        <f>IFERROR(((HLOOKUP(DATE(YEAR($E$13)+3,MONTH($E$9),DAY($E$9)),$G152:$P163,11,FALSE))/(HLOOKUP(DATE(YEAR($E$13),MONTH($E$9),DAY($E$9)),$G152:$P163,11,FALSE)))^(1/3)-1,"")</f>
        <v/>
      </c>
      <c r="O149" s="186" t="s">
        <v>135</v>
      </c>
      <c r="P149" s="211"/>
    </row>
    <row r="150" spans="2:17" x14ac:dyDescent="0.7">
      <c r="D150" s="1"/>
      <c r="E150" s="98" t="s">
        <v>114</v>
      </c>
      <c r="G150" s="1" t="s">
        <v>136</v>
      </c>
    </row>
    <row r="151" spans="2:17" x14ac:dyDescent="0.7">
      <c r="D151" s="1"/>
      <c r="G151" s="97" t="s">
        <v>54</v>
      </c>
      <c r="H151" s="97" t="s">
        <v>55</v>
      </c>
      <c r="I151" s="97" t="s">
        <v>56</v>
      </c>
      <c r="J151" s="64" t="s">
        <v>57</v>
      </c>
      <c r="K151" s="64"/>
      <c r="L151" s="64"/>
      <c r="M151" s="64"/>
      <c r="N151" s="64"/>
      <c r="O151" s="64"/>
      <c r="P151" s="64"/>
    </row>
    <row r="152" spans="2:17" x14ac:dyDescent="0.7">
      <c r="D152" s="23"/>
      <c r="E152" s="23"/>
      <c r="F152" s="86"/>
      <c r="G152" s="95" t="str">
        <f>IF($I152="","",EDATE(H152,-12))</f>
        <v/>
      </c>
      <c r="H152" s="95" t="str">
        <f>IF($I152="","",EDATE(I152,-12))</f>
        <v/>
      </c>
      <c r="I152" s="95" t="str">
        <f>IF($I$12="","",$I$12)</f>
        <v/>
      </c>
      <c r="J152" s="96" t="str">
        <f>IF($I152="","",EDATE(I152,12))</f>
        <v/>
      </c>
      <c r="K152" s="96" t="str">
        <f t="shared" ref="K152:P152" si="48">IF($I152="","",EDATE(J152,12))</f>
        <v/>
      </c>
      <c r="L152" s="96" t="str">
        <f t="shared" si="48"/>
        <v/>
      </c>
      <c r="M152" s="96" t="str">
        <f t="shared" si="48"/>
        <v/>
      </c>
      <c r="N152" s="96" t="str">
        <f t="shared" si="48"/>
        <v/>
      </c>
      <c r="O152" s="96" t="str">
        <f t="shared" si="48"/>
        <v/>
      </c>
      <c r="P152" s="96" t="str">
        <f t="shared" si="48"/>
        <v/>
      </c>
    </row>
    <row r="153" spans="2:17" ht="29.25" customHeight="1" x14ac:dyDescent="0.7">
      <c r="D153" s="81">
        <f>COUNTA($D$146:D152)+1</f>
        <v>4</v>
      </c>
      <c r="E153" s="47" t="s">
        <v>74</v>
      </c>
      <c r="F153" s="85"/>
      <c r="G153" s="205"/>
      <c r="H153" s="142"/>
      <c r="I153" s="196"/>
      <c r="J153" s="142"/>
      <c r="K153" s="142"/>
      <c r="L153" s="142"/>
      <c r="M153" s="142"/>
      <c r="N153" s="142"/>
      <c r="O153" s="142"/>
      <c r="P153" s="142"/>
    </row>
    <row r="154" spans="2:17" ht="29.25" customHeight="1" x14ac:dyDescent="0.7">
      <c r="C154" s="9"/>
      <c r="D154" s="81">
        <f>COUNTA($D$146:D153)+1</f>
        <v>5</v>
      </c>
      <c r="E154" s="47" t="s">
        <v>75</v>
      </c>
      <c r="F154" s="85"/>
      <c r="G154" s="205"/>
      <c r="H154" s="142"/>
      <c r="I154" s="196"/>
      <c r="J154" s="142"/>
      <c r="K154" s="142"/>
      <c r="L154" s="142"/>
      <c r="M154" s="142"/>
      <c r="N154" s="142"/>
      <c r="O154" s="142"/>
      <c r="P154" s="142"/>
    </row>
    <row r="155" spans="2:17" ht="29.25" customHeight="1" x14ac:dyDescent="0.7">
      <c r="C155" s="9"/>
      <c r="D155" s="5">
        <f>COUNTA($D$146:D154)+1</f>
        <v>6</v>
      </c>
      <c r="E155" s="40" t="s">
        <v>80</v>
      </c>
      <c r="F155" s="39" t="s">
        <v>81</v>
      </c>
      <c r="G155" s="195"/>
      <c r="H155" s="142"/>
      <c r="I155" s="196"/>
      <c r="J155" s="142"/>
      <c r="K155" s="142"/>
      <c r="L155" s="142"/>
      <c r="M155" s="142"/>
      <c r="N155" s="142"/>
      <c r="O155" s="142"/>
      <c r="P155" s="142"/>
    </row>
    <row r="156" spans="2:17" ht="29.25" customHeight="1" x14ac:dyDescent="0.7">
      <c r="C156" s="9"/>
      <c r="D156" s="5">
        <f>COUNTA($D$146:D155)+1</f>
        <v>7</v>
      </c>
      <c r="E156" s="40" t="s">
        <v>82</v>
      </c>
      <c r="F156" s="41" t="s">
        <v>81</v>
      </c>
      <c r="G156" s="195"/>
      <c r="H156" s="142"/>
      <c r="I156" s="196"/>
      <c r="J156" s="142"/>
      <c r="K156" s="142"/>
      <c r="L156" s="142"/>
      <c r="M156" s="142"/>
      <c r="N156" s="142"/>
      <c r="O156" s="142"/>
      <c r="P156" s="142"/>
    </row>
    <row r="157" spans="2:17" ht="29.25" customHeight="1" x14ac:dyDescent="0.7">
      <c r="C157" s="9"/>
      <c r="D157" s="81">
        <f>COUNTA($D$146:D156)+1</f>
        <v>8</v>
      </c>
      <c r="E157" s="47" t="s">
        <v>83</v>
      </c>
      <c r="F157" s="85" t="s">
        <v>139</v>
      </c>
      <c r="G157" s="205"/>
      <c r="H157" s="142"/>
      <c r="I157" s="196"/>
      <c r="J157" s="142"/>
      <c r="K157" s="142"/>
      <c r="L157" s="142"/>
      <c r="M157" s="142"/>
      <c r="N157" s="142"/>
      <c r="O157" s="142"/>
      <c r="P157" s="142"/>
    </row>
    <row r="158" spans="2:17" ht="29.25" customHeight="1" x14ac:dyDescent="0.7">
      <c r="C158" s="9"/>
      <c r="D158" s="7">
        <f>COUNTA($D$146:D157)+1</f>
        <v>9</v>
      </c>
      <c r="E158" s="42" t="s">
        <v>84</v>
      </c>
      <c r="F158" s="43"/>
      <c r="G158" s="24" t="str">
        <f>IF($G$34="就業時間換算","",IFERROR(+G153/G155,""))</f>
        <v/>
      </c>
      <c r="H158" s="25" t="str">
        <f t="shared" ref="H158:P158" si="49">IF($G$34="就業時間換算","",IFERROR(+H153/H155,""))</f>
        <v/>
      </c>
      <c r="I158" s="36" t="str">
        <f t="shared" si="49"/>
        <v/>
      </c>
      <c r="J158" s="25" t="str">
        <f t="shared" si="49"/>
        <v/>
      </c>
      <c r="K158" s="25" t="str">
        <f t="shared" si="49"/>
        <v/>
      </c>
      <c r="L158" s="25" t="str">
        <f t="shared" si="49"/>
        <v/>
      </c>
      <c r="M158" s="25" t="str">
        <f t="shared" si="49"/>
        <v/>
      </c>
      <c r="N158" s="25" t="str">
        <f t="shared" si="49"/>
        <v/>
      </c>
      <c r="O158" s="25" t="str">
        <f t="shared" si="49"/>
        <v/>
      </c>
      <c r="P158" s="25" t="str">
        <f t="shared" si="49"/>
        <v/>
      </c>
    </row>
    <row r="159" spans="2:17" ht="29.25" customHeight="1" x14ac:dyDescent="0.7">
      <c r="C159" s="9"/>
      <c r="D159" s="7">
        <f>COUNTA($D$146:D158)+1</f>
        <v>10</v>
      </c>
      <c r="E159" s="42" t="s">
        <v>85</v>
      </c>
      <c r="F159" s="44"/>
      <c r="G159" s="24" t="str">
        <f>IF($G$34="人数換算","",IFERROR(+G153/G156,""))</f>
        <v/>
      </c>
      <c r="H159" s="25" t="str">
        <f t="shared" ref="H159:P159" si="50">IF($G$34="人数換算","",IFERROR(+H153/H156,""))</f>
        <v/>
      </c>
      <c r="I159" s="36" t="str">
        <f t="shared" si="50"/>
        <v/>
      </c>
      <c r="J159" s="25" t="str">
        <f t="shared" si="50"/>
        <v/>
      </c>
      <c r="K159" s="25" t="str">
        <f t="shared" si="50"/>
        <v/>
      </c>
      <c r="L159" s="25" t="str">
        <f t="shared" si="50"/>
        <v/>
      </c>
      <c r="M159" s="25" t="str">
        <f t="shared" si="50"/>
        <v/>
      </c>
      <c r="N159" s="25" t="str">
        <f t="shared" si="50"/>
        <v/>
      </c>
      <c r="O159" s="25" t="str">
        <f t="shared" si="50"/>
        <v/>
      </c>
      <c r="P159" s="25" t="str">
        <f t="shared" si="50"/>
        <v/>
      </c>
    </row>
    <row r="160" spans="2:17" ht="29.25" customHeight="1" x14ac:dyDescent="0.7">
      <c r="C160" s="9"/>
      <c r="D160" s="7">
        <f>COUNTA($D$146:D159)+1</f>
        <v>11</v>
      </c>
      <c r="E160" s="42" t="s">
        <v>86</v>
      </c>
      <c r="F160" s="43" t="s">
        <v>87</v>
      </c>
      <c r="G160" s="26"/>
      <c r="H160" s="77" t="str">
        <f>IFERROR((H158-G158)/G158,"")</f>
        <v/>
      </c>
      <c r="I160" s="78" t="str">
        <f t="shared" ref="I160:P161" si="51">IFERROR((I158-H158)/H158,"")</f>
        <v/>
      </c>
      <c r="J160" s="77" t="str">
        <f t="shared" si="51"/>
        <v/>
      </c>
      <c r="K160" s="77" t="str">
        <f t="shared" si="51"/>
        <v/>
      </c>
      <c r="L160" s="77" t="str">
        <f t="shared" si="51"/>
        <v/>
      </c>
      <c r="M160" s="77" t="str">
        <f t="shared" si="51"/>
        <v/>
      </c>
      <c r="N160" s="77" t="str">
        <f t="shared" si="51"/>
        <v/>
      </c>
      <c r="O160" s="77" t="str">
        <f t="shared" si="51"/>
        <v/>
      </c>
      <c r="P160" s="77" t="str">
        <f t="shared" si="51"/>
        <v/>
      </c>
    </row>
    <row r="161" spans="2:17" ht="29.25" customHeight="1" x14ac:dyDescent="0.7">
      <c r="C161" s="9"/>
      <c r="D161" s="7">
        <f>COUNTA($D$146:D160)+1</f>
        <v>12</v>
      </c>
      <c r="E161" s="42" t="s">
        <v>88</v>
      </c>
      <c r="F161" s="44" t="s">
        <v>89</v>
      </c>
      <c r="G161" s="26"/>
      <c r="H161" s="77" t="str">
        <f>IFERROR((H159-G159)/G159,"")</f>
        <v/>
      </c>
      <c r="I161" s="78" t="str">
        <f t="shared" si="51"/>
        <v/>
      </c>
      <c r="J161" s="77" t="str">
        <f t="shared" si="51"/>
        <v/>
      </c>
      <c r="K161" s="77" t="str">
        <f t="shared" si="51"/>
        <v/>
      </c>
      <c r="L161" s="77" t="str">
        <f t="shared" si="51"/>
        <v/>
      </c>
      <c r="M161" s="77" t="str">
        <f t="shared" si="51"/>
        <v/>
      </c>
      <c r="N161" s="77" t="str">
        <f t="shared" si="51"/>
        <v/>
      </c>
      <c r="O161" s="77" t="str">
        <f t="shared" si="51"/>
        <v/>
      </c>
      <c r="P161" s="77" t="str">
        <f t="shared" si="51"/>
        <v/>
      </c>
    </row>
    <row r="162" spans="2:17" ht="29.25" customHeight="1" x14ac:dyDescent="0.7">
      <c r="C162" s="9"/>
      <c r="D162" s="7">
        <f>COUNTA($D$146:D161)+1</f>
        <v>13</v>
      </c>
      <c r="E162" s="42" t="s">
        <v>90</v>
      </c>
      <c r="F162" s="43"/>
      <c r="G162" s="105" t="str">
        <f>IFERROR(+G154/G157,"")</f>
        <v/>
      </c>
      <c r="H162" s="106" t="str">
        <f>IFERROR(+H154/H157,"")</f>
        <v/>
      </c>
      <c r="I162" s="106" t="str">
        <f t="shared" ref="I162:P162" si="52">IFERROR(+I154/I157,"")</f>
        <v/>
      </c>
      <c r="J162" s="106" t="str">
        <f t="shared" si="52"/>
        <v/>
      </c>
      <c r="K162" s="106" t="str">
        <f t="shared" si="52"/>
        <v/>
      </c>
      <c r="L162" s="106" t="str">
        <f t="shared" si="52"/>
        <v/>
      </c>
      <c r="M162" s="106" t="str">
        <f t="shared" si="52"/>
        <v/>
      </c>
      <c r="N162" s="106" t="str">
        <f t="shared" si="52"/>
        <v/>
      </c>
      <c r="O162" s="106" t="str">
        <f t="shared" si="52"/>
        <v/>
      </c>
      <c r="P162" s="106" t="str">
        <f t="shared" si="52"/>
        <v/>
      </c>
    </row>
    <row r="163" spans="2:17" ht="29.25" customHeight="1" x14ac:dyDescent="0.7">
      <c r="D163" s="7">
        <f>COUNTA($D$146:D162)+1</f>
        <v>14</v>
      </c>
      <c r="E163" s="42" t="s">
        <v>91</v>
      </c>
      <c r="F163" s="43" t="s">
        <v>87</v>
      </c>
      <c r="G163" s="26"/>
      <c r="H163" s="77" t="str">
        <f>IFERROR((H162-G162)/G162,"")</f>
        <v/>
      </c>
      <c r="I163" s="78" t="str">
        <f>IFERROR((I162-H162)/H162,"")</f>
        <v/>
      </c>
      <c r="J163" s="77" t="str">
        <f t="shared" ref="J163:P163" si="53">IFERROR((J162-I162)/I162,"")</f>
        <v/>
      </c>
      <c r="K163" s="77" t="str">
        <f t="shared" si="53"/>
        <v/>
      </c>
      <c r="L163" s="77" t="str">
        <f t="shared" si="53"/>
        <v/>
      </c>
      <c r="M163" s="77" t="str">
        <f t="shared" si="53"/>
        <v/>
      </c>
      <c r="N163" s="77" t="str">
        <f t="shared" si="53"/>
        <v/>
      </c>
      <c r="O163" s="77" t="str">
        <f t="shared" si="53"/>
        <v/>
      </c>
      <c r="P163" s="77" t="str">
        <f t="shared" si="53"/>
        <v/>
      </c>
    </row>
    <row r="164" spans="2:17" x14ac:dyDescent="0.7">
      <c r="E164" s="71"/>
    </row>
    <row r="165" spans="2:17" ht="18" thickBot="1" x14ac:dyDescent="0.75">
      <c r="B165" s="104"/>
      <c r="C165" s="75" t="s">
        <v>142</v>
      </c>
      <c r="D165" s="4"/>
      <c r="E165" s="6"/>
      <c r="F165" s="6"/>
    </row>
    <row r="166" spans="2:17" ht="29.25" customHeight="1" thickBot="1" x14ac:dyDescent="0.75">
      <c r="D166" s="181">
        <f>COUNTA($D$165:D165)+1</f>
        <v>1</v>
      </c>
      <c r="E166" s="182" t="s">
        <v>127</v>
      </c>
      <c r="F166" s="183"/>
      <c r="G166" s="184" t="str">
        <f>IF($J$86="","",$J$86)</f>
        <v/>
      </c>
      <c r="M166" s="168" t="s">
        <v>128</v>
      </c>
      <c r="N166" s="79" t="s">
        <v>129</v>
      </c>
      <c r="O166" s="79" t="s">
        <v>130</v>
      </c>
      <c r="P166" s="79" t="str">
        <f>"基準："&amp;$G166</f>
        <v>基準：</v>
      </c>
    </row>
    <row r="167" spans="2:17" ht="29.25" customHeight="1" x14ac:dyDescent="0.7">
      <c r="D167" s="81">
        <f>COUNTA($D$165:D166)+1</f>
        <v>2</v>
      </c>
      <c r="E167" s="83" t="s">
        <v>131</v>
      </c>
      <c r="F167" s="87" t="s">
        <v>108</v>
      </c>
      <c r="G167" s="203"/>
      <c r="M167" s="167" t="s">
        <v>132</v>
      </c>
      <c r="N167" s="167" t="str">
        <f>IF($G$34="就業時間換算","－",IFERROR(((HLOOKUP(DATE(YEAR($E$13)+3,MONTH($E$9),DAY($E$9)),$G171:$P182,7,FALSE))/(HLOOKUP(DATE(YEAR($E$13),MONTH($E$9),DAY($E$9)),$G171:$P182,7,FALSE)))^(1/3)-1,""))</f>
        <v/>
      </c>
      <c r="O167" s="185" t="str">
        <f>IF($G$34="人数換算","－",IFERROR(((HLOOKUP(DATE(YEAR($E$13)+3,MONTH($E$9),DAY($E$9)),$G171:$P182,8,FALSE))/(HLOOKUP(DATE(YEAR($E$13),MONTH($E$9),DAY($E$9)),$G171:$P182,8,FALSE)))^(1/3)-1,""))</f>
        <v/>
      </c>
      <c r="P167" s="210" t="str">
        <f>IFERROR(VLOOKUP($G166,【参考】最低賃金の5年間の年平均の年平均上昇率!$B$4:$C$50,2,FALSE),"")</f>
        <v/>
      </c>
      <c r="Q167" s="170" t="str">
        <f>IF($G$34="人数換算",$N167,IF($G$34="就業時間換算",$O167,""))</f>
        <v/>
      </c>
    </row>
    <row r="168" spans="2:17" ht="29.25" customHeight="1" x14ac:dyDescent="0.7">
      <c r="D168" s="81">
        <f>COUNTA($D$165:D167)+1</f>
        <v>3</v>
      </c>
      <c r="E168" s="83" t="s">
        <v>133</v>
      </c>
      <c r="F168" s="52" t="s">
        <v>108</v>
      </c>
      <c r="G168" s="204"/>
      <c r="M168" s="167" t="s">
        <v>134</v>
      </c>
      <c r="N168" s="167" t="str">
        <f>IFERROR(((HLOOKUP(DATE(YEAR($E$13)+3,MONTH($E$9),DAY($E$9)),$G171:$P182,11,FALSE))/(HLOOKUP(DATE(YEAR($E$13),MONTH($E$9),DAY($E$9)),$G171:$P182,11,FALSE)))^(1/3)-1,"")</f>
        <v/>
      </c>
      <c r="O168" s="186" t="s">
        <v>135</v>
      </c>
      <c r="P168" s="211"/>
    </row>
    <row r="169" spans="2:17" x14ac:dyDescent="0.7">
      <c r="D169" s="1"/>
      <c r="E169" s="98" t="s">
        <v>114</v>
      </c>
      <c r="G169" s="1" t="s">
        <v>136</v>
      </c>
    </row>
    <row r="170" spans="2:17" x14ac:dyDescent="0.7">
      <c r="D170" s="1"/>
      <c r="G170" s="97" t="s">
        <v>54</v>
      </c>
      <c r="H170" s="97" t="s">
        <v>55</v>
      </c>
      <c r="I170" s="97" t="s">
        <v>56</v>
      </c>
      <c r="J170" s="64" t="s">
        <v>57</v>
      </c>
      <c r="K170" s="64"/>
      <c r="L170" s="64"/>
      <c r="M170" s="64"/>
      <c r="N170" s="64"/>
      <c r="O170" s="64"/>
      <c r="P170" s="64"/>
    </row>
    <row r="171" spans="2:17" x14ac:dyDescent="0.7">
      <c r="D171" s="23"/>
      <c r="E171" s="23"/>
      <c r="F171" s="86"/>
      <c r="G171" s="95" t="str">
        <f>IF($I171="","",EDATE(H171,-12))</f>
        <v/>
      </c>
      <c r="H171" s="95" t="str">
        <f>IF($I171="","",EDATE(I171,-12))</f>
        <v/>
      </c>
      <c r="I171" s="95" t="str">
        <f>IF($I$12="","",$I$12)</f>
        <v/>
      </c>
      <c r="J171" s="96" t="str">
        <f>IF($I171="","",EDATE(I171,12))</f>
        <v/>
      </c>
      <c r="K171" s="96" t="str">
        <f t="shared" ref="K171:P171" si="54">IF($I171="","",EDATE(J171,12))</f>
        <v/>
      </c>
      <c r="L171" s="96" t="str">
        <f t="shared" si="54"/>
        <v/>
      </c>
      <c r="M171" s="96" t="str">
        <f t="shared" si="54"/>
        <v/>
      </c>
      <c r="N171" s="96" t="str">
        <f t="shared" si="54"/>
        <v/>
      </c>
      <c r="O171" s="96" t="str">
        <f t="shared" si="54"/>
        <v/>
      </c>
      <c r="P171" s="96" t="str">
        <f t="shared" si="54"/>
        <v/>
      </c>
    </row>
    <row r="172" spans="2:17" ht="29.25" customHeight="1" x14ac:dyDescent="0.7">
      <c r="D172" s="81">
        <f>COUNTA($D$165:D171)+1</f>
        <v>4</v>
      </c>
      <c r="E172" s="47" t="s">
        <v>74</v>
      </c>
      <c r="F172" s="85"/>
      <c r="G172" s="205"/>
      <c r="H172" s="142"/>
      <c r="I172" s="196"/>
      <c r="J172" s="142"/>
      <c r="K172" s="142"/>
      <c r="L172" s="142"/>
      <c r="M172" s="142"/>
      <c r="N172" s="142"/>
      <c r="O172" s="142"/>
      <c r="P172" s="142"/>
    </row>
    <row r="173" spans="2:17" ht="29.25" customHeight="1" x14ac:dyDescent="0.7">
      <c r="C173" s="9"/>
      <c r="D173" s="81">
        <f>COUNTA($D$165:D172)+1</f>
        <v>5</v>
      </c>
      <c r="E173" s="47" t="s">
        <v>75</v>
      </c>
      <c r="F173" s="85"/>
      <c r="G173" s="205"/>
      <c r="H173" s="142"/>
      <c r="I173" s="196"/>
      <c r="J173" s="142"/>
      <c r="K173" s="142"/>
      <c r="L173" s="142"/>
      <c r="M173" s="142"/>
      <c r="N173" s="142"/>
      <c r="O173" s="142"/>
      <c r="P173" s="142"/>
    </row>
    <row r="174" spans="2:17" ht="29.25" customHeight="1" x14ac:dyDescent="0.7">
      <c r="C174" s="9"/>
      <c r="D174" s="5">
        <f>COUNTA($D$165:D173)+1</f>
        <v>6</v>
      </c>
      <c r="E174" s="40" t="s">
        <v>80</v>
      </c>
      <c r="F174" s="39" t="s">
        <v>81</v>
      </c>
      <c r="G174" s="195"/>
      <c r="H174" s="142"/>
      <c r="I174" s="196"/>
      <c r="J174" s="142"/>
      <c r="K174" s="142"/>
      <c r="L174" s="142"/>
      <c r="M174" s="142"/>
      <c r="N174" s="142"/>
      <c r="O174" s="142"/>
      <c r="P174" s="142"/>
    </row>
    <row r="175" spans="2:17" ht="29.25" customHeight="1" x14ac:dyDescent="0.7">
      <c r="C175" s="9"/>
      <c r="D175" s="5">
        <f>COUNTA($D$165:D174)+1</f>
        <v>7</v>
      </c>
      <c r="E175" s="40" t="s">
        <v>82</v>
      </c>
      <c r="F175" s="41" t="s">
        <v>81</v>
      </c>
      <c r="G175" s="195"/>
      <c r="H175" s="142"/>
      <c r="I175" s="196"/>
      <c r="J175" s="142"/>
      <c r="K175" s="142"/>
      <c r="L175" s="142"/>
      <c r="M175" s="142"/>
      <c r="N175" s="142"/>
      <c r="O175" s="142"/>
      <c r="P175" s="142"/>
    </row>
    <row r="176" spans="2:17" ht="29.25" customHeight="1" x14ac:dyDescent="0.7">
      <c r="C176" s="9"/>
      <c r="D176" s="81">
        <f>COUNTA($D$165:D175)+1</f>
        <v>8</v>
      </c>
      <c r="E176" s="47" t="s">
        <v>83</v>
      </c>
      <c r="F176" s="85" t="s">
        <v>139</v>
      </c>
      <c r="G176" s="205"/>
      <c r="H176" s="142"/>
      <c r="I176" s="196"/>
      <c r="J176" s="142"/>
      <c r="K176" s="142"/>
      <c r="L176" s="142"/>
      <c r="M176" s="142"/>
      <c r="N176" s="142"/>
      <c r="O176" s="142"/>
      <c r="P176" s="142"/>
    </row>
    <row r="177" spans="2:17" ht="29.25" customHeight="1" x14ac:dyDescent="0.7">
      <c r="C177" s="9"/>
      <c r="D177" s="7">
        <f>COUNTA($D$165:D176)+1</f>
        <v>9</v>
      </c>
      <c r="E177" s="42" t="s">
        <v>84</v>
      </c>
      <c r="F177" s="43"/>
      <c r="G177" s="24" t="str">
        <f>IF($G$34="就業時間換算","",IFERROR(+G172/G174,""))</f>
        <v/>
      </c>
      <c r="H177" s="25" t="str">
        <f t="shared" ref="H177:P177" si="55">IF($G$34="就業時間換算","",IFERROR(+H172/H174,""))</f>
        <v/>
      </c>
      <c r="I177" s="36" t="str">
        <f t="shared" si="55"/>
        <v/>
      </c>
      <c r="J177" s="25" t="str">
        <f t="shared" si="55"/>
        <v/>
      </c>
      <c r="K177" s="25" t="str">
        <f t="shared" si="55"/>
        <v/>
      </c>
      <c r="L177" s="25" t="str">
        <f t="shared" si="55"/>
        <v/>
      </c>
      <c r="M177" s="25" t="str">
        <f t="shared" si="55"/>
        <v/>
      </c>
      <c r="N177" s="25" t="str">
        <f t="shared" si="55"/>
        <v/>
      </c>
      <c r="O177" s="25" t="str">
        <f t="shared" si="55"/>
        <v/>
      </c>
      <c r="P177" s="25" t="str">
        <f t="shared" si="55"/>
        <v/>
      </c>
    </row>
    <row r="178" spans="2:17" ht="29.25" customHeight="1" x14ac:dyDescent="0.7">
      <c r="C178" s="9"/>
      <c r="D178" s="7">
        <f>COUNTA($D$165:D177)+1</f>
        <v>10</v>
      </c>
      <c r="E178" s="42" t="s">
        <v>85</v>
      </c>
      <c r="F178" s="44"/>
      <c r="G178" s="24" t="str">
        <f>IF($G$34="人数換算","",IFERROR(+G172/G175,""))</f>
        <v/>
      </c>
      <c r="H178" s="25" t="str">
        <f t="shared" ref="H178:P178" si="56">IF($G$34="人数換算","",IFERROR(+H172/H175,""))</f>
        <v/>
      </c>
      <c r="I178" s="36" t="str">
        <f t="shared" si="56"/>
        <v/>
      </c>
      <c r="J178" s="25" t="str">
        <f t="shared" si="56"/>
        <v/>
      </c>
      <c r="K178" s="25" t="str">
        <f t="shared" si="56"/>
        <v/>
      </c>
      <c r="L178" s="25" t="str">
        <f t="shared" si="56"/>
        <v/>
      </c>
      <c r="M178" s="25" t="str">
        <f t="shared" si="56"/>
        <v/>
      </c>
      <c r="N178" s="25" t="str">
        <f t="shared" si="56"/>
        <v/>
      </c>
      <c r="O178" s="25" t="str">
        <f t="shared" si="56"/>
        <v/>
      </c>
      <c r="P178" s="25" t="str">
        <f t="shared" si="56"/>
        <v/>
      </c>
    </row>
    <row r="179" spans="2:17" ht="29.25" customHeight="1" x14ac:dyDescent="0.7">
      <c r="C179" s="9"/>
      <c r="D179" s="7">
        <f>COUNTA($D$165:D178)+1</f>
        <v>11</v>
      </c>
      <c r="E179" s="42" t="s">
        <v>86</v>
      </c>
      <c r="F179" s="43" t="s">
        <v>87</v>
      </c>
      <c r="G179" s="26"/>
      <c r="H179" s="77" t="str">
        <f>IFERROR((H177-G177)/G177,"")</f>
        <v/>
      </c>
      <c r="I179" s="78" t="str">
        <f t="shared" ref="I179:P180" si="57">IFERROR((I177-H177)/H177,"")</f>
        <v/>
      </c>
      <c r="J179" s="77" t="str">
        <f t="shared" si="57"/>
        <v/>
      </c>
      <c r="K179" s="77" t="str">
        <f t="shared" si="57"/>
        <v/>
      </c>
      <c r="L179" s="77" t="str">
        <f t="shared" si="57"/>
        <v/>
      </c>
      <c r="M179" s="77" t="str">
        <f t="shared" si="57"/>
        <v/>
      </c>
      <c r="N179" s="77" t="str">
        <f t="shared" si="57"/>
        <v/>
      </c>
      <c r="O179" s="77" t="str">
        <f t="shared" si="57"/>
        <v/>
      </c>
      <c r="P179" s="77" t="str">
        <f t="shared" si="57"/>
        <v/>
      </c>
    </row>
    <row r="180" spans="2:17" ht="29.25" customHeight="1" x14ac:dyDescent="0.7">
      <c r="C180" s="9"/>
      <c r="D180" s="7">
        <f>COUNTA($D$165:D179)+1</f>
        <v>12</v>
      </c>
      <c r="E180" s="42" t="s">
        <v>88</v>
      </c>
      <c r="F180" s="44" t="s">
        <v>89</v>
      </c>
      <c r="G180" s="26"/>
      <c r="H180" s="77" t="str">
        <f>IFERROR((H178-G178)/G178,"")</f>
        <v/>
      </c>
      <c r="I180" s="78" t="str">
        <f t="shared" si="57"/>
        <v/>
      </c>
      <c r="J180" s="77" t="str">
        <f t="shared" si="57"/>
        <v/>
      </c>
      <c r="K180" s="77" t="str">
        <f t="shared" si="57"/>
        <v/>
      </c>
      <c r="L180" s="77" t="str">
        <f t="shared" si="57"/>
        <v/>
      </c>
      <c r="M180" s="77" t="str">
        <f t="shared" si="57"/>
        <v/>
      </c>
      <c r="N180" s="77" t="str">
        <f t="shared" si="57"/>
        <v/>
      </c>
      <c r="O180" s="77" t="str">
        <f t="shared" si="57"/>
        <v/>
      </c>
      <c r="P180" s="77" t="str">
        <f t="shared" si="57"/>
        <v/>
      </c>
    </row>
    <row r="181" spans="2:17" ht="29.25" customHeight="1" x14ac:dyDescent="0.7">
      <c r="C181" s="9"/>
      <c r="D181" s="7">
        <f>COUNTA($D$165:D180)+1</f>
        <v>13</v>
      </c>
      <c r="E181" s="42" t="s">
        <v>90</v>
      </c>
      <c r="F181" s="43"/>
      <c r="G181" s="105" t="str">
        <f>IFERROR(+G173/G176,"")</f>
        <v/>
      </c>
      <c r="H181" s="106" t="str">
        <f>IFERROR(+H173/H176,"")</f>
        <v/>
      </c>
      <c r="I181" s="106" t="str">
        <f t="shared" ref="I181:P181" si="58">IFERROR(+I173/I176,"")</f>
        <v/>
      </c>
      <c r="J181" s="106" t="str">
        <f t="shared" si="58"/>
        <v/>
      </c>
      <c r="K181" s="106" t="str">
        <f t="shared" si="58"/>
        <v/>
      </c>
      <c r="L181" s="106" t="str">
        <f t="shared" si="58"/>
        <v/>
      </c>
      <c r="M181" s="106" t="str">
        <f t="shared" si="58"/>
        <v/>
      </c>
      <c r="N181" s="106" t="str">
        <f t="shared" si="58"/>
        <v/>
      </c>
      <c r="O181" s="106" t="str">
        <f t="shared" si="58"/>
        <v/>
      </c>
      <c r="P181" s="106" t="str">
        <f t="shared" si="58"/>
        <v/>
      </c>
    </row>
    <row r="182" spans="2:17" ht="29.25" customHeight="1" x14ac:dyDescent="0.7">
      <c r="D182" s="7">
        <f>COUNTA($D$165:D181)+1</f>
        <v>14</v>
      </c>
      <c r="E182" s="42" t="s">
        <v>91</v>
      </c>
      <c r="F182" s="43" t="s">
        <v>87</v>
      </c>
      <c r="G182" s="26"/>
      <c r="H182" s="77" t="str">
        <f>IFERROR((H181-G181)/G181,"")</f>
        <v/>
      </c>
      <c r="I182" s="78" t="str">
        <f>IFERROR((I181-H181)/H181,"")</f>
        <v/>
      </c>
      <c r="J182" s="77" t="str">
        <f t="shared" ref="J182:P182" si="59">IFERROR((J181-I181)/I181,"")</f>
        <v/>
      </c>
      <c r="K182" s="77" t="str">
        <f t="shared" si="59"/>
        <v/>
      </c>
      <c r="L182" s="77" t="str">
        <f t="shared" si="59"/>
        <v/>
      </c>
      <c r="M182" s="77" t="str">
        <f t="shared" si="59"/>
        <v/>
      </c>
      <c r="N182" s="77" t="str">
        <f t="shared" si="59"/>
        <v/>
      </c>
      <c r="O182" s="77" t="str">
        <f t="shared" si="59"/>
        <v/>
      </c>
      <c r="P182" s="77" t="str">
        <f t="shared" si="59"/>
        <v/>
      </c>
    </row>
    <row r="183" spans="2:17" x14ac:dyDescent="0.7">
      <c r="E183" s="71"/>
    </row>
    <row r="184" spans="2:17" ht="18" thickBot="1" x14ac:dyDescent="0.75">
      <c r="B184" s="104"/>
      <c r="C184" s="75" t="s">
        <v>143</v>
      </c>
      <c r="D184" s="4"/>
      <c r="E184" s="6"/>
      <c r="F184" s="6"/>
      <c r="L184" s="80"/>
    </row>
    <row r="185" spans="2:17" ht="29.25" customHeight="1" thickBot="1" x14ac:dyDescent="0.75">
      <c r="D185" s="181">
        <f>COUNTA($D$184:D184)+1</f>
        <v>1</v>
      </c>
      <c r="E185" s="182" t="s">
        <v>127</v>
      </c>
      <c r="F185" s="183"/>
      <c r="G185" s="184" t="str">
        <f>IF($K$86="","",$K$86)</f>
        <v/>
      </c>
      <c r="M185" s="168" t="s">
        <v>128</v>
      </c>
      <c r="N185" s="79" t="s">
        <v>129</v>
      </c>
      <c r="O185" s="79" t="s">
        <v>130</v>
      </c>
      <c r="P185" s="79" t="str">
        <f>"基準："&amp;$G185</f>
        <v>基準：</v>
      </c>
    </row>
    <row r="186" spans="2:17" ht="29.25" customHeight="1" x14ac:dyDescent="0.7">
      <c r="D186" s="81">
        <f>COUNTA($D$184:D185)+1</f>
        <v>2</v>
      </c>
      <c r="E186" s="83" t="s">
        <v>144</v>
      </c>
      <c r="F186" s="87" t="s">
        <v>108</v>
      </c>
      <c r="G186" s="203"/>
      <c r="M186" s="167" t="s">
        <v>132</v>
      </c>
      <c r="N186" s="167" t="str">
        <f>IF($G$34="就業時間換算","－",IFERROR(((HLOOKUP(DATE(YEAR($E$13)+3,MONTH($E$9),DAY($E$9)),$G190:$P201,7,FALSE))/(HLOOKUP(DATE(YEAR($E$13),MONTH($E$9),DAY($E$9)),$G190:$P201,7,FALSE)))^(1/3)-1,""))</f>
        <v/>
      </c>
      <c r="O186" s="185" t="str">
        <f>IF($G$34="人数換算","－",IFERROR(((HLOOKUP(DATE(YEAR($E$13)+3,MONTH($E$9),DAY($E$9)),$G190:$P201,8,FALSE))/(HLOOKUP(DATE(YEAR($E$13),MONTH($E$9),DAY($E$9)),$G190:$P201,8,FALSE)))^(1/3)-1,""))</f>
        <v/>
      </c>
      <c r="P186" s="210" t="str">
        <f>IFERROR(VLOOKUP($G185,【参考】最低賃金の5年間の年平均の年平均上昇率!$B$4:$C$50,2,FALSE),"")</f>
        <v/>
      </c>
      <c r="Q186" s="170" t="str">
        <f>IF($G$34="人数換算",$N186,IF($G$34="就業時間換算",$O186,""))</f>
        <v/>
      </c>
    </row>
    <row r="187" spans="2:17" ht="29.25" customHeight="1" x14ac:dyDescent="0.7">
      <c r="D187" s="81">
        <f>COUNTA($D$184:D186)+1</f>
        <v>3</v>
      </c>
      <c r="E187" s="83" t="s">
        <v>133</v>
      </c>
      <c r="F187" s="52" t="s">
        <v>108</v>
      </c>
      <c r="G187" s="204"/>
      <c r="M187" s="167" t="s">
        <v>134</v>
      </c>
      <c r="N187" s="167" t="str">
        <f>IFERROR(((HLOOKUP(DATE(YEAR($E$13)+3,MONTH($E$9),DAY($E$9)),$G190:$P201,11,FALSE))/(HLOOKUP(DATE(YEAR($E$13),MONTH($E$9),DAY($E$9)),$G190:$P201,11,FALSE)))^(1/3)-1,"")</f>
        <v/>
      </c>
      <c r="O187" s="186" t="s">
        <v>135</v>
      </c>
      <c r="P187" s="211"/>
    </row>
    <row r="188" spans="2:17" x14ac:dyDescent="0.7">
      <c r="D188" s="1"/>
      <c r="E188" s="98" t="s">
        <v>114</v>
      </c>
      <c r="G188" s="1" t="s">
        <v>136</v>
      </c>
    </row>
    <row r="189" spans="2:17" x14ac:dyDescent="0.7">
      <c r="D189" s="1"/>
      <c r="G189" s="97" t="s">
        <v>54</v>
      </c>
      <c r="H189" s="97" t="s">
        <v>55</v>
      </c>
      <c r="I189" s="97" t="s">
        <v>56</v>
      </c>
      <c r="J189" s="64" t="s">
        <v>57</v>
      </c>
      <c r="K189" s="64"/>
      <c r="L189" s="64"/>
      <c r="M189" s="64"/>
      <c r="N189" s="64"/>
      <c r="O189" s="64"/>
      <c r="P189" s="64"/>
    </row>
    <row r="190" spans="2:17" x14ac:dyDescent="0.7">
      <c r="D190" s="23"/>
      <c r="E190" s="23"/>
      <c r="F190" s="86"/>
      <c r="G190" s="95" t="str">
        <f>IF($I190="","",EDATE(H190,-12))</f>
        <v/>
      </c>
      <c r="H190" s="95" t="str">
        <f>IF($I190="","",EDATE(I190,-12))</f>
        <v/>
      </c>
      <c r="I190" s="95" t="str">
        <f>IF($I$12="","",$I$12)</f>
        <v/>
      </c>
      <c r="J190" s="96" t="str">
        <f>IF($I190="","",EDATE(I190,12))</f>
        <v/>
      </c>
      <c r="K190" s="96" t="str">
        <f t="shared" ref="K190:P190" si="60">IF($I190="","",EDATE(J190,12))</f>
        <v/>
      </c>
      <c r="L190" s="96" t="str">
        <f t="shared" si="60"/>
        <v/>
      </c>
      <c r="M190" s="96" t="str">
        <f t="shared" si="60"/>
        <v/>
      </c>
      <c r="N190" s="96" t="str">
        <f t="shared" si="60"/>
        <v/>
      </c>
      <c r="O190" s="96" t="str">
        <f t="shared" si="60"/>
        <v/>
      </c>
      <c r="P190" s="96" t="str">
        <f t="shared" si="60"/>
        <v/>
      </c>
    </row>
    <row r="191" spans="2:17" ht="29.25" customHeight="1" x14ac:dyDescent="0.7">
      <c r="D191" s="81">
        <f>COUNTA($D$184:D190)+1</f>
        <v>4</v>
      </c>
      <c r="E191" s="47" t="s">
        <v>74</v>
      </c>
      <c r="F191" s="85"/>
      <c r="G191" s="205"/>
      <c r="H191" s="142"/>
      <c r="I191" s="196"/>
      <c r="J191" s="142"/>
      <c r="K191" s="142"/>
      <c r="L191" s="142"/>
      <c r="M191" s="142"/>
      <c r="N191" s="142"/>
      <c r="O191" s="142"/>
      <c r="P191" s="142"/>
    </row>
    <row r="192" spans="2:17" ht="29.25" customHeight="1" x14ac:dyDescent="0.7">
      <c r="C192" s="9"/>
      <c r="D192" s="81">
        <f>COUNTA($D$184:D191)+1</f>
        <v>5</v>
      </c>
      <c r="E192" s="47" t="s">
        <v>75</v>
      </c>
      <c r="F192" s="85"/>
      <c r="G192" s="205"/>
      <c r="H192" s="142"/>
      <c r="I192" s="196"/>
      <c r="J192" s="142"/>
      <c r="K192" s="142"/>
      <c r="L192" s="142"/>
      <c r="M192" s="142"/>
      <c r="N192" s="142"/>
      <c r="O192" s="142"/>
      <c r="P192" s="142"/>
    </row>
    <row r="193" spans="2:16" ht="29.25" customHeight="1" x14ac:dyDescent="0.7">
      <c r="C193" s="9"/>
      <c r="D193" s="5">
        <f>COUNTA($D$184:D192)+1</f>
        <v>6</v>
      </c>
      <c r="E193" s="40" t="s">
        <v>80</v>
      </c>
      <c r="F193" s="39" t="s">
        <v>81</v>
      </c>
      <c r="G193" s="195"/>
      <c r="H193" s="142"/>
      <c r="I193" s="196"/>
      <c r="J193" s="142"/>
      <c r="K193" s="142"/>
      <c r="L193" s="142"/>
      <c r="M193" s="142"/>
      <c r="N193" s="142"/>
      <c r="O193" s="142"/>
      <c r="P193" s="142"/>
    </row>
    <row r="194" spans="2:16" ht="29.25" customHeight="1" x14ac:dyDescent="0.7">
      <c r="C194" s="9"/>
      <c r="D194" s="5">
        <f>COUNTA($D$184:D193)+1</f>
        <v>7</v>
      </c>
      <c r="E194" s="40" t="s">
        <v>82</v>
      </c>
      <c r="F194" s="41" t="s">
        <v>81</v>
      </c>
      <c r="G194" s="195"/>
      <c r="H194" s="142"/>
      <c r="I194" s="196"/>
      <c r="J194" s="142"/>
      <c r="K194" s="142"/>
      <c r="L194" s="142"/>
      <c r="M194" s="142"/>
      <c r="N194" s="142"/>
      <c r="O194" s="142"/>
      <c r="P194" s="142"/>
    </row>
    <row r="195" spans="2:16" ht="29.25" customHeight="1" x14ac:dyDescent="0.7">
      <c r="C195" s="9"/>
      <c r="D195" s="81">
        <f>COUNTA($D$184:D194)+1</f>
        <v>8</v>
      </c>
      <c r="E195" s="47" t="s">
        <v>83</v>
      </c>
      <c r="F195" s="85" t="s">
        <v>139</v>
      </c>
      <c r="G195" s="205"/>
      <c r="H195" s="142"/>
      <c r="I195" s="196"/>
      <c r="J195" s="142"/>
      <c r="K195" s="142"/>
      <c r="L195" s="142"/>
      <c r="M195" s="142"/>
      <c r="N195" s="142"/>
      <c r="O195" s="142"/>
      <c r="P195" s="142"/>
    </row>
    <row r="196" spans="2:16" ht="29.25" customHeight="1" x14ac:dyDescent="0.7">
      <c r="C196" s="9"/>
      <c r="D196" s="7">
        <f>COUNTA($D$184:D195)+1</f>
        <v>9</v>
      </c>
      <c r="E196" s="42" t="s">
        <v>84</v>
      </c>
      <c r="F196" s="43"/>
      <c r="G196" s="24" t="str">
        <f>IF($G$34="就業時間換算","",IFERROR(+G191/G193,""))</f>
        <v/>
      </c>
      <c r="H196" s="25" t="str">
        <f t="shared" ref="H196:P196" si="61">IF($G$34="就業時間換算","",IFERROR(+H191/H193,""))</f>
        <v/>
      </c>
      <c r="I196" s="36" t="str">
        <f t="shared" si="61"/>
        <v/>
      </c>
      <c r="J196" s="25" t="str">
        <f t="shared" si="61"/>
        <v/>
      </c>
      <c r="K196" s="25" t="str">
        <f t="shared" si="61"/>
        <v/>
      </c>
      <c r="L196" s="25" t="str">
        <f t="shared" si="61"/>
        <v/>
      </c>
      <c r="M196" s="25" t="str">
        <f t="shared" si="61"/>
        <v/>
      </c>
      <c r="N196" s="25" t="str">
        <f t="shared" si="61"/>
        <v/>
      </c>
      <c r="O196" s="25" t="str">
        <f t="shared" si="61"/>
        <v/>
      </c>
      <c r="P196" s="25" t="str">
        <f t="shared" si="61"/>
        <v/>
      </c>
    </row>
    <row r="197" spans="2:16" ht="29.25" customHeight="1" x14ac:dyDescent="0.7">
      <c r="C197" s="9"/>
      <c r="D197" s="7">
        <f>COUNTA($D$184:D196)+1</f>
        <v>10</v>
      </c>
      <c r="E197" s="42" t="s">
        <v>85</v>
      </c>
      <c r="F197" s="44"/>
      <c r="G197" s="24" t="str">
        <f>IF($G$34="人数換算","",IFERROR(+G191/G194,""))</f>
        <v/>
      </c>
      <c r="H197" s="25" t="str">
        <f t="shared" ref="H197:P197" si="62">IF($G$34="人数換算","",IFERROR(+H191/H194,""))</f>
        <v/>
      </c>
      <c r="I197" s="36" t="str">
        <f t="shared" si="62"/>
        <v/>
      </c>
      <c r="J197" s="25" t="str">
        <f t="shared" si="62"/>
        <v/>
      </c>
      <c r="K197" s="25" t="str">
        <f t="shared" si="62"/>
        <v/>
      </c>
      <c r="L197" s="25" t="str">
        <f t="shared" si="62"/>
        <v/>
      </c>
      <c r="M197" s="25" t="str">
        <f t="shared" si="62"/>
        <v/>
      </c>
      <c r="N197" s="25" t="str">
        <f t="shared" si="62"/>
        <v/>
      </c>
      <c r="O197" s="25" t="str">
        <f t="shared" si="62"/>
        <v/>
      </c>
      <c r="P197" s="25" t="str">
        <f t="shared" si="62"/>
        <v/>
      </c>
    </row>
    <row r="198" spans="2:16" ht="29.25" customHeight="1" x14ac:dyDescent="0.7">
      <c r="C198" s="9"/>
      <c r="D198" s="7">
        <f>COUNTA($D$184:D197)+1</f>
        <v>11</v>
      </c>
      <c r="E198" s="42" t="s">
        <v>86</v>
      </c>
      <c r="F198" s="43" t="s">
        <v>87</v>
      </c>
      <c r="G198" s="26"/>
      <c r="H198" s="77" t="str">
        <f>IFERROR((H196-G196)/G196,"")</f>
        <v/>
      </c>
      <c r="I198" s="78" t="str">
        <f t="shared" ref="I198:P199" si="63">IFERROR((I196-H196)/H196,"")</f>
        <v/>
      </c>
      <c r="J198" s="77" t="str">
        <f t="shared" si="63"/>
        <v/>
      </c>
      <c r="K198" s="77" t="str">
        <f t="shared" si="63"/>
        <v/>
      </c>
      <c r="L198" s="77" t="str">
        <f t="shared" si="63"/>
        <v/>
      </c>
      <c r="M198" s="77" t="str">
        <f t="shared" si="63"/>
        <v/>
      </c>
      <c r="N198" s="77" t="str">
        <f t="shared" si="63"/>
        <v/>
      </c>
      <c r="O198" s="77" t="str">
        <f t="shared" si="63"/>
        <v/>
      </c>
      <c r="P198" s="77" t="str">
        <f t="shared" si="63"/>
        <v/>
      </c>
    </row>
    <row r="199" spans="2:16" ht="29.25" customHeight="1" x14ac:dyDescent="0.7">
      <c r="C199" s="9"/>
      <c r="D199" s="7">
        <f>COUNTA($D$184:D198)+1</f>
        <v>12</v>
      </c>
      <c r="E199" s="42" t="s">
        <v>88</v>
      </c>
      <c r="F199" s="44" t="s">
        <v>89</v>
      </c>
      <c r="G199" s="26"/>
      <c r="H199" s="77" t="str">
        <f>IFERROR((H197-G197)/G197,"")</f>
        <v/>
      </c>
      <c r="I199" s="78" t="str">
        <f t="shared" si="63"/>
        <v/>
      </c>
      <c r="J199" s="77" t="str">
        <f t="shared" si="63"/>
        <v/>
      </c>
      <c r="K199" s="77" t="str">
        <f t="shared" si="63"/>
        <v/>
      </c>
      <c r="L199" s="77" t="str">
        <f t="shared" si="63"/>
        <v/>
      </c>
      <c r="M199" s="77" t="str">
        <f t="shared" si="63"/>
        <v/>
      </c>
      <c r="N199" s="77" t="str">
        <f t="shared" si="63"/>
        <v/>
      </c>
      <c r="O199" s="77" t="str">
        <f t="shared" si="63"/>
        <v/>
      </c>
      <c r="P199" s="77" t="str">
        <f t="shared" si="63"/>
        <v/>
      </c>
    </row>
    <row r="200" spans="2:16" ht="29.25" customHeight="1" x14ac:dyDescent="0.7">
      <c r="C200" s="9"/>
      <c r="D200" s="7">
        <f>COUNTA($D$184:D199)+1</f>
        <v>13</v>
      </c>
      <c r="E200" s="42" t="s">
        <v>90</v>
      </c>
      <c r="F200" s="43"/>
      <c r="G200" s="105" t="str">
        <f>IFERROR(+G192/G195,"")</f>
        <v/>
      </c>
      <c r="H200" s="106" t="str">
        <f>IFERROR(+H192/H195,"")</f>
        <v/>
      </c>
      <c r="I200" s="106" t="str">
        <f t="shared" ref="I200:P200" si="64">IFERROR(+I192/I195,"")</f>
        <v/>
      </c>
      <c r="J200" s="106" t="str">
        <f t="shared" si="64"/>
        <v/>
      </c>
      <c r="K200" s="106" t="str">
        <f t="shared" si="64"/>
        <v/>
      </c>
      <c r="L200" s="106" t="str">
        <f t="shared" si="64"/>
        <v/>
      </c>
      <c r="M200" s="106" t="str">
        <f t="shared" si="64"/>
        <v/>
      </c>
      <c r="N200" s="106" t="str">
        <f t="shared" si="64"/>
        <v/>
      </c>
      <c r="O200" s="106" t="str">
        <f t="shared" si="64"/>
        <v/>
      </c>
      <c r="P200" s="106" t="str">
        <f t="shared" si="64"/>
        <v/>
      </c>
    </row>
    <row r="201" spans="2:16" ht="29.25" customHeight="1" x14ac:dyDescent="0.7">
      <c r="D201" s="7">
        <f>COUNTA($D$184:D200)+1</f>
        <v>14</v>
      </c>
      <c r="E201" s="42" t="s">
        <v>91</v>
      </c>
      <c r="F201" s="43" t="s">
        <v>87</v>
      </c>
      <c r="G201" s="26"/>
      <c r="H201" s="77" t="str">
        <f>IFERROR((H200-G200)/G200,"")</f>
        <v/>
      </c>
      <c r="I201" s="78" t="str">
        <f>IFERROR((I200-H200)/H200,"")</f>
        <v/>
      </c>
      <c r="J201" s="77" t="str">
        <f t="shared" ref="J201:P201" si="65">IFERROR((J200-I200)/I200,"")</f>
        <v/>
      </c>
      <c r="K201" s="77" t="str">
        <f t="shared" si="65"/>
        <v/>
      </c>
      <c r="L201" s="77" t="str">
        <f t="shared" si="65"/>
        <v/>
      </c>
      <c r="M201" s="77" t="str">
        <f t="shared" si="65"/>
        <v/>
      </c>
      <c r="N201" s="77" t="str">
        <f t="shared" si="65"/>
        <v/>
      </c>
      <c r="O201" s="77" t="str">
        <f t="shared" si="65"/>
        <v/>
      </c>
      <c r="P201" s="77" t="str">
        <f t="shared" si="65"/>
        <v/>
      </c>
    </row>
    <row r="202" spans="2:16" x14ac:dyDescent="0.7">
      <c r="E202" s="71"/>
    </row>
    <row r="203" spans="2:16" ht="19.899999999999999" x14ac:dyDescent="0.7">
      <c r="B203" s="38" t="s">
        <v>145</v>
      </c>
      <c r="C203" s="99"/>
      <c r="G203" s="23"/>
      <c r="H203" s="23"/>
    </row>
    <row r="204" spans="2:16" x14ac:dyDescent="0.7">
      <c r="C204" s="108" t="s">
        <v>146</v>
      </c>
      <c r="D204" s="108" t="s">
        <v>147</v>
      </c>
      <c r="E204" s="100"/>
      <c r="F204" s="70"/>
    </row>
    <row r="205" spans="2:16" x14ac:dyDescent="0.7">
      <c r="C205" s="9"/>
      <c r="D205" s="102" t="s">
        <v>148</v>
      </c>
      <c r="E205" s="101"/>
      <c r="F205" s="6"/>
    </row>
    <row r="206" spans="2:16" x14ac:dyDescent="0.7">
      <c r="C206" s="9"/>
      <c r="D206" s="102" t="s">
        <v>149</v>
      </c>
      <c r="E206" s="101"/>
      <c r="F206" s="6"/>
    </row>
    <row r="207" spans="2:16" x14ac:dyDescent="0.7">
      <c r="D207" s="103" t="s">
        <v>150</v>
      </c>
      <c r="F207" s="11"/>
    </row>
    <row r="208" spans="2:16" x14ac:dyDescent="0.7">
      <c r="D208" s="156" t="s">
        <v>151</v>
      </c>
      <c r="F208" s="11"/>
    </row>
    <row r="209" spans="2:14" x14ac:dyDescent="0.7">
      <c r="D209" s="156" t="s">
        <v>152</v>
      </c>
      <c r="F209" s="11"/>
    </row>
    <row r="210" spans="2:14" x14ac:dyDescent="0.7">
      <c r="D210" s="156" t="s">
        <v>153</v>
      </c>
      <c r="F210" s="11"/>
    </row>
    <row r="211" spans="2:14" x14ac:dyDescent="0.7">
      <c r="D211" s="156" t="s">
        <v>154</v>
      </c>
      <c r="F211" s="11"/>
    </row>
    <row r="212" spans="2:14" x14ac:dyDescent="0.7">
      <c r="D212" s="156" t="s">
        <v>155</v>
      </c>
      <c r="F212" s="11"/>
    </row>
    <row r="213" spans="2:14" x14ac:dyDescent="0.7">
      <c r="E213" s="6"/>
      <c r="F213" s="6"/>
    </row>
    <row r="214" spans="2:14" ht="19.899999999999999" x14ac:dyDescent="0.7">
      <c r="B214" s="38" t="s">
        <v>156</v>
      </c>
      <c r="E214" s="6"/>
      <c r="F214" s="6"/>
    </row>
    <row r="215" spans="2:14" x14ac:dyDescent="0.7">
      <c r="B215" s="8"/>
      <c r="C215" s="102" t="s">
        <v>157</v>
      </c>
    </row>
    <row r="216" spans="2:14" x14ac:dyDescent="0.7">
      <c r="C216" s="62"/>
      <c r="D216" s="7">
        <v>1</v>
      </c>
      <c r="E216" s="66" t="s">
        <v>158</v>
      </c>
      <c r="F216" s="61" t="s">
        <v>159</v>
      </c>
      <c r="G216" s="72" t="s">
        <v>235</v>
      </c>
    </row>
    <row r="217" spans="2:14" x14ac:dyDescent="0.7">
      <c r="D217" s="67">
        <v>2</v>
      </c>
      <c r="E217" s="66" t="s">
        <v>160</v>
      </c>
      <c r="F217" s="61" t="s">
        <v>161</v>
      </c>
      <c r="G217" s="72" t="str">
        <f>IF(OR($E$9="",$E$10="",$E$9&gt;$E$10,$E$10&gt;DATEVALUE("2026/12/31")),"非該当","該当")</f>
        <v>非該当</v>
      </c>
    </row>
    <row r="218" spans="2:14" x14ac:dyDescent="0.7">
      <c r="D218" s="7">
        <v>3</v>
      </c>
      <c r="E218" s="66" t="s">
        <v>162</v>
      </c>
      <c r="F218" s="61" t="s">
        <v>163</v>
      </c>
      <c r="G218" s="72" t="s">
        <v>235</v>
      </c>
      <c r="N218" s="6"/>
    </row>
    <row r="219" spans="2:14" x14ac:dyDescent="0.7">
      <c r="D219" s="7">
        <v>4</v>
      </c>
      <c r="E219" s="66" t="s">
        <v>164</v>
      </c>
      <c r="F219" s="61" t="s">
        <v>165</v>
      </c>
      <c r="G219" s="72" t="str">
        <f>IF(③経費明細書!$G$67&gt;=1000000,"該当","非該当")</f>
        <v>非該当</v>
      </c>
      <c r="N219" s="6"/>
    </row>
    <row r="220" spans="2:14" x14ac:dyDescent="0.7">
      <c r="D220" s="7">
        <v>5</v>
      </c>
      <c r="E220" s="66" t="s">
        <v>166</v>
      </c>
      <c r="F220" s="61" t="s">
        <v>165</v>
      </c>
      <c r="G220" s="72" t="s">
        <v>235</v>
      </c>
      <c r="N220" s="6"/>
    </row>
    <row r="221" spans="2:14" x14ac:dyDescent="0.7">
      <c r="H221" s="88" t="s">
        <v>167</v>
      </c>
      <c r="I221" s="88">
        <v>2</v>
      </c>
      <c r="J221" s="88">
        <v>3</v>
      </c>
      <c r="K221" s="88">
        <v>4</v>
      </c>
      <c r="L221" s="88">
        <v>5</v>
      </c>
      <c r="M221" s="88">
        <v>6</v>
      </c>
      <c r="N221" s="6"/>
    </row>
    <row r="222" spans="2:14" x14ac:dyDescent="0.7">
      <c r="D222" s="7">
        <v>6</v>
      </c>
      <c r="E222" s="68" t="s">
        <v>168</v>
      </c>
      <c r="F222" s="69" t="s">
        <v>163</v>
      </c>
      <c r="G222" s="73" t="str">
        <f>IF(COUNTIF(H222:M222,"非該当")&gt;0,"非該当","該当")</f>
        <v>非該当</v>
      </c>
      <c r="H222" s="72" t="str">
        <f>IF(OR($G91="",$G91=【参考】業種!$E$2,$G91=【参考】業種!$F$2),"非該当","該当")</f>
        <v>非該当</v>
      </c>
      <c r="I222" s="72" t="str">
        <f>IF($G109="","－",IF(OR($G110="",$G110=【参考】業種!$E$2,$G110=【参考】業種!$F$2),"非該当","該当"))</f>
        <v>－</v>
      </c>
      <c r="J222" s="72" t="str">
        <f>IF($G128="","－",IF(OR($G129="",$G129=【参考】業種!$E$2,$G129=【参考】業種!$F$2),"非該当","該当"))</f>
        <v>－</v>
      </c>
      <c r="K222" s="72" t="str">
        <f>IF($G147="","－",IF(OR($G148="",$G148=【参考】業種!$E$2,$G148=【参考】業種!$F$2),"非該当","該当"))</f>
        <v>－</v>
      </c>
      <c r="L222" s="72" t="str">
        <f>IF($G166="","－",IF(OR($G167="",$G167=【参考】業種!$E$2,$G167=【参考】業種!$F$2),"非該当","該当"))</f>
        <v>－</v>
      </c>
      <c r="M222" s="72" t="str">
        <f>IF($G185="","－",IF(OR($G186="",$G186=【参考】業種!$E$2,$G186=【参考】業種!$F$2),"非該当","該当"))</f>
        <v>－</v>
      </c>
      <c r="N222" s="6"/>
    </row>
    <row r="223" spans="2:14" ht="35.25" x14ac:dyDescent="0.7">
      <c r="D223" s="7">
        <v>7</v>
      </c>
      <c r="E223" s="66" t="s">
        <v>169</v>
      </c>
      <c r="F223" s="61" t="s">
        <v>165</v>
      </c>
      <c r="G223" s="73" t="str">
        <f>IF(COUNTIF(H223:M223,"非該当")&gt;0,"非該当","該当")</f>
        <v>非該当</v>
      </c>
      <c r="H223" s="72" t="str">
        <f>IF(OR($Q$91="",$P$91="",$Q$91&lt;$P$91),"非該当","該当")</f>
        <v>非該当</v>
      </c>
      <c r="I223" s="72" t="str">
        <f>IF($G109="","－",IF(OR($Q$110="",$P$110="",$Q$110&lt;$P$110),"非該当","該当"))</f>
        <v>－</v>
      </c>
      <c r="J223" s="72" t="str">
        <f>IF($G128="","－",IF(OR($Q$129="",$P$129="",$Q$129&lt;$P$129),"非該当","該当"))</f>
        <v>－</v>
      </c>
      <c r="K223" s="72" t="str">
        <f>IF($G147="","－",IF(OR($Q$148="",$P$148="",$Q$148&lt;$P$148),"非該当","該当"))</f>
        <v>－</v>
      </c>
      <c r="L223" s="72" t="str">
        <f>IF($G166="","－",IF(OR($Q$167="",$P$167="",$Q$167&lt;$P$167),"非該当","該当"))</f>
        <v>－</v>
      </c>
      <c r="M223" s="72" t="str">
        <f>IF($G185="","－",IF(OR($Q$186="",$P$186="",$Q$186&lt;$P$186),"非該当","該当"))</f>
        <v>－</v>
      </c>
      <c r="N223" s="6"/>
    </row>
    <row r="224" spans="2:14" ht="35.25" x14ac:dyDescent="0.7">
      <c r="D224" s="7">
        <v>8</v>
      </c>
      <c r="E224" s="66" t="s">
        <v>170</v>
      </c>
      <c r="F224" s="61" t="s">
        <v>165</v>
      </c>
      <c r="G224" s="73" t="str">
        <f>IF(COUNTIF(H224:M224,"非該当")&gt;0,"非該当","該当")</f>
        <v>非該当</v>
      </c>
      <c r="H224" s="72" t="str">
        <f>IF(OR($N$92="",$P$91="",$N$92&lt;$P$91),"非該当","該当")</f>
        <v>非該当</v>
      </c>
      <c r="I224" s="72" t="str">
        <f>IF($G109="","－",IF(OR($N$111="",$P$110="",$N$111&lt;$P$110),"非該当","該当"))</f>
        <v>－</v>
      </c>
      <c r="J224" s="72" t="str">
        <f>IF($G128="","－",IF(OR($N$130="",$P$129="",$N$130&lt;$P$129),"非該当","該当"))</f>
        <v>－</v>
      </c>
      <c r="K224" s="72" t="str">
        <f>IF($G147="","－",IF(OR($N$149="",$P$148="",$N$149&lt;$P$148),"非該当","該当"))</f>
        <v>－</v>
      </c>
      <c r="L224" s="72" t="str">
        <f>IF($G166="","－",IF(OR($N$168="",$P$167="",$N$168&lt;$P$167),"非該当","該当"))</f>
        <v>－</v>
      </c>
      <c r="M224" s="72" t="str">
        <f>IF($G185="","－",IF(OR($N$187="",$P$186="",$N$187&lt;$P$186),"非該当","該当"))</f>
        <v>－</v>
      </c>
      <c r="N224" s="6"/>
    </row>
    <row r="225" spans="4:14" ht="35.25" x14ac:dyDescent="0.7">
      <c r="D225" s="7">
        <v>9</v>
      </c>
      <c r="E225" s="66" t="s">
        <v>171</v>
      </c>
      <c r="F225" s="61" t="s">
        <v>172</v>
      </c>
      <c r="G225" s="72" t="s">
        <v>235</v>
      </c>
      <c r="J225" s="76"/>
      <c r="N225" s="6"/>
    </row>
  </sheetData>
  <sheetProtection algorithmName="SHA-512" hashValue="P7EBeG+Of5McswTNN+Eez+V/k6bHG2gelosul/3Iz0CWPGTyuINJIgdwZtMVDFawAXErWn7UnRa3c1BCKg7AfQ==" saltValue="1m/JQAfsibliX0k5+LLpJA==" spinCount="100000" sheet="1" objects="1" scenarios="1"/>
  <dataConsolidate/>
  <mergeCells count="6">
    <mergeCell ref="P186:P187"/>
    <mergeCell ref="P91:P92"/>
    <mergeCell ref="P110:P111"/>
    <mergeCell ref="P129:P130"/>
    <mergeCell ref="P148:P149"/>
    <mergeCell ref="P167:P168"/>
  </mergeCells>
  <phoneticPr fontId="1"/>
  <conditionalFormatting sqref="G225 G216:G220 G222:M224">
    <cfRule type="expression" dxfId="9" priority="10">
      <formula>G216="非該当"</formula>
    </cfRule>
  </conditionalFormatting>
  <conditionalFormatting sqref="D109:P125">
    <cfRule type="expression" dxfId="8" priority="6">
      <formula>$G$86=""</formula>
    </cfRule>
  </conditionalFormatting>
  <conditionalFormatting sqref="D128:P144">
    <cfRule type="expression" dxfId="7" priority="5">
      <formula>$H$86=""</formula>
    </cfRule>
  </conditionalFormatting>
  <conditionalFormatting sqref="D147:P163">
    <cfRule type="expression" dxfId="6" priority="4">
      <formula>$I$86=""</formula>
    </cfRule>
  </conditionalFormatting>
  <conditionalFormatting sqref="D166:P182">
    <cfRule type="expression" dxfId="5" priority="3">
      <formula>$J$86=""</formula>
    </cfRule>
  </conditionalFormatting>
  <conditionalFormatting sqref="D185:P201">
    <cfRule type="expression" dxfId="4" priority="2">
      <formula>$K$86=""</formula>
    </cfRule>
  </conditionalFormatting>
  <conditionalFormatting sqref="C5:F5">
    <cfRule type="expression" dxfId="3" priority="1">
      <formula>$C$5&lt;&gt;""</formula>
    </cfRule>
  </conditionalFormatting>
  <conditionalFormatting sqref="D36:P36 D39:P39 D41:P41 D45:P45 D75:P75 D77:P77 D81:P81 D99:P99 D102:P102 D104:P104 D118:P118 D121:P121 D123:P123 D137:P137 D140:P140 D142:P142 D156:P156 D159:P159 D161:P161 D175:P175 D178:P178 D180:P180 D194:P194 D197:P197 D199:P199 D72:P72">
    <cfRule type="expression" dxfId="2" priority="8">
      <formula>$G$34&lt;&gt;"就業時間換算"</formula>
    </cfRule>
  </conditionalFormatting>
  <conditionalFormatting sqref="D35:P35 D38:P38 D40:P40 D44:P44 D71:P71 D74:P74 D76:P76 D80:P80 D98:P98 D101:P101 D103:P103 D117:P117 D120:P120 D122:P122 D136:P136 D139:P139 D141:P141 D155:P155 D158:P158 D160:P160 D174:P174 D177:P177 D179:P179 D193:P193 D196:P196 D198:P198">
    <cfRule type="expression" dxfId="1" priority="7">
      <formula>$G$34&lt;&gt;"人数換算"</formula>
    </cfRule>
  </conditionalFormatting>
  <conditionalFormatting sqref="G27:P33 G35:P45 G64:P81 G96:P106 G115:P125 G134:P144 G153:P163 G172:P182 G191:P201">
    <cfRule type="expression" dxfId="0" priority="9">
      <formula>G$13="－"</formula>
    </cfRule>
  </conditionalFormatting>
  <dataValidations count="14">
    <dataValidation type="list" allowBlank="1" showInputMessage="1" showErrorMessage="1" sqref="E12" xr:uid="{6951C962-DE83-4067-B194-B7EF3BEE1558}">
      <formula1>$G$12:$P$12</formula1>
    </dataValidation>
    <dataValidation type="list" imeMode="halfAlpha" allowBlank="1" showInputMessage="1" showErrorMessage="1" sqref="G34" xr:uid="{C4023A99-E072-434A-BE4B-352A5FC2868F}">
      <formula1>"人数換算,就業時間換算"</formula1>
    </dataValidation>
    <dataValidation type="list" allowBlank="1" showInputMessage="1" showErrorMessage="1" sqref="G92" xr:uid="{C0F86792-D09F-49CF-ACB1-A64BEABD582B}">
      <formula1>INDIRECT($G$91)</formula1>
    </dataValidation>
    <dataValidation type="list" allowBlank="1" showInputMessage="1" showErrorMessage="1" sqref="G111" xr:uid="{5B1CE873-BEA2-44EE-8F24-A30396924345}">
      <formula1>INDIRECT($G$110)</formula1>
    </dataValidation>
    <dataValidation type="list" allowBlank="1" showInputMessage="1" showErrorMessage="1" sqref="G130" xr:uid="{4977E587-C93F-493A-9513-35BC98D3F5BE}">
      <formula1>INDIRECT($G$129)</formula1>
    </dataValidation>
    <dataValidation type="list" allowBlank="1" showInputMessage="1" showErrorMessage="1" sqref="G149" xr:uid="{92B05270-E3B4-4DC4-8EF5-FF1BEAC748A8}">
      <formula1>INDIRECT($G$148)</formula1>
    </dataValidation>
    <dataValidation type="list" allowBlank="1" showInputMessage="1" showErrorMessage="1" sqref="G168" xr:uid="{FC24C1A9-4F0D-4EC7-BC86-D86053513D76}">
      <formula1>INDIRECT($G$167)</formula1>
    </dataValidation>
    <dataValidation type="list" allowBlank="1" showInputMessage="1" showErrorMessage="1" sqref="G187" xr:uid="{7055F121-CB3B-4463-AFA3-B16953C95DB6}">
      <formula1>INDIRECT($G$186)</formula1>
    </dataValidation>
    <dataValidation type="list" allowBlank="1" showInputMessage="1" showErrorMessage="1" sqref="G57" xr:uid="{471AFDE5-5324-45B2-8F0F-DF670179FDD9}">
      <formula1>INDIRECT($G$56)</formula1>
    </dataValidation>
    <dataValidation operator="lessThanOrEqual" allowBlank="1" showInputMessage="1" showErrorMessage="1" sqref="E9" xr:uid="{6FD00168-101F-495B-A59A-091782041542}"/>
    <dataValidation type="date" allowBlank="1" showInputMessage="1" showErrorMessage="1" error="補助事業期間内（2026年12月31日まで）の日付を入力してください" sqref="E10" xr:uid="{0E262A59-1167-480C-80D2-9B9B6548CC09}">
      <formula1>45412</formula1>
      <formula2>46387</formula2>
    </dataValidation>
    <dataValidation imeMode="halfAlpha" allowBlank="1" showInputMessage="1" showErrorMessage="1" sqref="G16:I24 G42:P42 G191:P195 G64:P69 G105:P105 G78:P78 G48:I51 G172:P176 G96:P100 G143:P143 G115:P119 G162:P162 G134:P138 G181:P181 G153:P157 G200:P200 G124:P124 G35:P37 G71:P73 G82 G27:P32" xr:uid="{B7AB8545-8A71-46FA-9C15-2C1479A960DF}"/>
    <dataValidation type="list" allowBlank="1" showInputMessage="1" showErrorMessage="1" sqref="G54:G55" xr:uid="{D4315214-5F8F-4DCC-8EFA-E0934223F9EC}">
      <formula1>"該当,非該当"</formula1>
    </dataValidation>
    <dataValidation operator="greaterThanOrEqual" allowBlank="1" showInputMessage="1" showErrorMessage="1" error="2024年3月1日以降の日付を入力ください" sqref="E7" xr:uid="{803257A1-C891-4F80-86DC-AC3684283E5E}"/>
  </dataValidations>
  <hyperlinks>
    <hyperlink ref="H54" r:id="rId1" xr:uid="{C3E8D820-8704-4438-9D10-207BDF74B61C}"/>
    <hyperlink ref="H55" r:id="rId2" xr:uid="{88B8D954-D1EE-4E97-AD56-9EA7EE4B78B7}"/>
    <hyperlink ref="E58" r:id="rId3" xr:uid="{565EC173-5B5B-4762-8AED-62A6557BAA6B}"/>
    <hyperlink ref="E93" r:id="rId4" xr:uid="{2BA089B3-2EF7-4AD2-92A6-1352D6F544EF}"/>
    <hyperlink ref="E112" r:id="rId5" xr:uid="{0379C785-20C8-4F1B-AAAE-B0C5C15F30E5}"/>
    <hyperlink ref="E131" r:id="rId6" xr:uid="{948EBD4E-972A-4EB9-A23F-AB219D1BBEAF}"/>
    <hyperlink ref="E150" r:id="rId7" xr:uid="{9D46F665-F088-45B3-AC9E-2755652416EC}"/>
    <hyperlink ref="E169" r:id="rId8" xr:uid="{64A5804A-7D81-434D-969C-3A3BDEF774BB}"/>
    <hyperlink ref="E188" r:id="rId9" xr:uid="{3CD2B041-8142-48E3-BD04-AC9FF26FE087}"/>
    <hyperlink ref="Q50" r:id="rId10" xr:uid="{B9F0B293-ED99-48D1-8217-467943F95A23}"/>
    <hyperlink ref="R50" r:id="rId11" display="https://www.e-stat.go.jp/surveyitems/items/386010198" xr:uid="{9A26D066-1670-4B6E-9F9C-576A07DEEEC2}"/>
    <hyperlink ref="Q48" r:id="rId12" xr:uid="{5C46BC81-08D2-456A-B55E-F4243C5CF5C7}"/>
    <hyperlink ref="R48" r:id="rId13" display="https://www.e-stat.go.jp/surveyitems/items/248020026" xr:uid="{C43D0C43-7519-4840-8A11-D88F6175D2A6}"/>
    <hyperlink ref="Q51" r:id="rId14" xr:uid="{7C79040B-4F24-4818-AD62-E00F608FD41C}"/>
  </hyperlinks>
  <pageMargins left="0.23622047244094491" right="0.23622047244094491" top="0.74803149606299213" bottom="0.74803149606299213" header="0.31496062992125984" footer="0.31496062992125984"/>
  <pageSetup paperSize="9" scale="36" fitToHeight="0" orientation="portrait" r:id="rId15"/>
  <drawing r:id="rId16"/>
  <extLst>
    <ext xmlns:x14="http://schemas.microsoft.com/office/spreadsheetml/2009/9/main" uri="{CCE6A557-97BC-4b89-ADB6-D9C93CAAB3DF}">
      <x14:dataValidations xmlns:xm="http://schemas.microsoft.com/office/excel/2006/main" count="3">
        <x14:dataValidation type="list" allowBlank="1" showInputMessage="1" showErrorMessage="1" xr:uid="{CB3C2815-B6BB-403D-9545-91727402177D}">
          <x14:formula1>
            <xm:f>【参考】業種!$E$2:$X$2</xm:f>
          </x14:formula1>
          <xm:sqref>G56</xm:sqref>
        </x14:dataValidation>
        <x14:dataValidation type="list" allowBlank="1" showInputMessage="1" showErrorMessage="1" xr:uid="{6E178A92-2681-4E2A-99DA-A379AA55514B}">
          <x14:formula1>
            <xm:f>【参考】最低賃金の5年間の年平均の年平均上昇率!$B$4:$B$50</xm:f>
          </x14:formula1>
          <xm:sqref>H86:K86 G85:G86</xm:sqref>
        </x14:dataValidation>
        <x14:dataValidation type="list" allowBlank="1" showInputMessage="1" showErrorMessage="1" xr:uid="{D7670482-19DB-4C9F-90CE-9DA8BFE49618}">
          <x14:formula1>
            <xm:f>【参考】業種!$G$2:$X$2</xm:f>
          </x14:formula1>
          <xm:sqref>G91 G110 G129 G148 G167 G186</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D3911D-F31E-4917-BF0D-79F567EC2102}">
  <dimension ref="B1:X101"/>
  <sheetViews>
    <sheetView showGridLines="0" topLeftCell="S1" zoomScale="85" zoomScaleNormal="85" workbookViewId="0">
      <pane ySplit="2" topLeftCell="A3" activePane="bottomLeft" state="frozen"/>
      <selection pane="bottomLeft"/>
    </sheetView>
  </sheetViews>
  <sheetFormatPr defaultColWidth="9" defaultRowHeight="17.649999999999999" x14ac:dyDescent="0.7"/>
  <cols>
    <col min="1" max="1" width="2.875" style="1" customWidth="1"/>
    <col min="2" max="2" width="38.375" style="1" bestFit="1" customWidth="1"/>
    <col min="3" max="3" width="51.75" style="1" bestFit="1" customWidth="1"/>
    <col min="4" max="4" width="5" style="1" customWidth="1"/>
    <col min="5" max="24" width="54.125" style="1" customWidth="1"/>
    <col min="25" max="25" width="22.625" style="1" bestFit="1" customWidth="1"/>
    <col min="26" max="26" width="26.75" style="1" bestFit="1" customWidth="1"/>
    <col min="27" max="27" width="24.75" style="1" bestFit="1" customWidth="1"/>
    <col min="28" max="28" width="18.5" style="1" bestFit="1" customWidth="1"/>
    <col min="29" max="16384" width="9" style="1"/>
  </cols>
  <sheetData>
    <row r="1" spans="2:24" ht="14.45" customHeight="1" x14ac:dyDescent="0.7"/>
    <row r="2" spans="2:24" x14ac:dyDescent="0.7">
      <c r="B2" s="60" t="s">
        <v>236</v>
      </c>
      <c r="C2" s="61" t="s">
        <v>237</v>
      </c>
      <c r="E2" s="60" t="s">
        <v>238</v>
      </c>
      <c r="F2" s="60" t="s">
        <v>239</v>
      </c>
      <c r="G2" s="60" t="s">
        <v>240</v>
      </c>
      <c r="H2" s="60" t="s">
        <v>241</v>
      </c>
      <c r="I2" s="60" t="s">
        <v>242</v>
      </c>
      <c r="J2" s="60" t="s">
        <v>243</v>
      </c>
      <c r="K2" s="60" t="s">
        <v>244</v>
      </c>
      <c r="L2" s="60" t="s">
        <v>245</v>
      </c>
      <c r="M2" s="60" t="s">
        <v>246</v>
      </c>
      <c r="N2" s="60" t="s">
        <v>247</v>
      </c>
      <c r="O2" s="60" t="s">
        <v>248</v>
      </c>
      <c r="P2" s="60" t="s">
        <v>249</v>
      </c>
      <c r="Q2" s="60" t="s">
        <v>250</v>
      </c>
      <c r="R2" s="60" t="s">
        <v>251</v>
      </c>
      <c r="S2" s="60" t="s">
        <v>252</v>
      </c>
      <c r="T2" s="60" t="s">
        <v>253</v>
      </c>
      <c r="U2" s="60" t="s">
        <v>254</v>
      </c>
      <c r="V2" s="60" t="s">
        <v>255</v>
      </c>
      <c r="W2" s="60" t="s">
        <v>256</v>
      </c>
      <c r="X2" s="60" t="s">
        <v>257</v>
      </c>
    </row>
    <row r="3" spans="2:24" x14ac:dyDescent="0.7">
      <c r="B3" s="50" t="s">
        <v>258</v>
      </c>
      <c r="C3" s="49" t="s">
        <v>259</v>
      </c>
      <c r="E3" s="49" t="s">
        <v>259</v>
      </c>
      <c r="F3" s="49" t="s">
        <v>260</v>
      </c>
      <c r="G3" s="49" t="s">
        <v>261</v>
      </c>
      <c r="H3" s="49" t="s">
        <v>262</v>
      </c>
      <c r="I3" s="49" t="s">
        <v>263</v>
      </c>
      <c r="J3" s="49" t="s">
        <v>264</v>
      </c>
      <c r="K3" s="49" t="s">
        <v>265</v>
      </c>
      <c r="L3" s="49" t="s">
        <v>266</v>
      </c>
      <c r="M3" s="49" t="s">
        <v>267</v>
      </c>
      <c r="N3" s="49" t="s">
        <v>268</v>
      </c>
      <c r="O3" s="49" t="s">
        <v>269</v>
      </c>
      <c r="P3" s="49" t="s">
        <v>270</v>
      </c>
      <c r="Q3" s="49" t="s">
        <v>271</v>
      </c>
      <c r="R3" s="49" t="s">
        <v>272</v>
      </c>
      <c r="S3" s="49" t="s">
        <v>273</v>
      </c>
      <c r="T3" s="49" t="s">
        <v>274</v>
      </c>
      <c r="U3" s="49" t="s">
        <v>275</v>
      </c>
      <c r="V3" s="49" t="s">
        <v>276</v>
      </c>
      <c r="W3" s="49" t="s">
        <v>277</v>
      </c>
      <c r="X3" s="49" t="s">
        <v>278</v>
      </c>
    </row>
    <row r="4" spans="2:24" x14ac:dyDescent="0.7">
      <c r="B4" s="51" t="s">
        <v>258</v>
      </c>
      <c r="C4" s="49" t="s">
        <v>279</v>
      </c>
      <c r="E4" s="49" t="s">
        <v>279</v>
      </c>
      <c r="F4" s="49" t="s">
        <v>280</v>
      </c>
      <c r="G4" s="49"/>
      <c r="H4" s="49" t="s">
        <v>281</v>
      </c>
      <c r="I4" s="49" t="s">
        <v>282</v>
      </c>
      <c r="J4" s="49" t="s">
        <v>283</v>
      </c>
      <c r="K4" s="49" t="s">
        <v>284</v>
      </c>
      <c r="L4" s="49" t="s">
        <v>285</v>
      </c>
      <c r="M4" s="49" t="s">
        <v>286</v>
      </c>
      <c r="N4" s="49" t="s">
        <v>287</v>
      </c>
      <c r="O4" s="49" t="s">
        <v>288</v>
      </c>
      <c r="P4" s="49" t="s">
        <v>289</v>
      </c>
      <c r="Q4" s="49" t="s">
        <v>290</v>
      </c>
      <c r="R4" s="49" t="s">
        <v>291</v>
      </c>
      <c r="S4" s="49" t="s">
        <v>292</v>
      </c>
      <c r="T4" s="49" t="s">
        <v>293</v>
      </c>
      <c r="U4" s="49" t="s">
        <v>294</v>
      </c>
      <c r="V4" s="49" t="s">
        <v>295</v>
      </c>
      <c r="W4" s="49" t="s">
        <v>296</v>
      </c>
      <c r="X4" s="49"/>
    </row>
    <row r="5" spans="2:24" x14ac:dyDescent="0.7">
      <c r="B5" s="49" t="s">
        <v>297</v>
      </c>
      <c r="C5" s="49" t="s">
        <v>260</v>
      </c>
      <c r="E5" s="49"/>
      <c r="F5" s="49"/>
      <c r="G5" s="49"/>
      <c r="H5" s="49" t="s">
        <v>298</v>
      </c>
      <c r="I5" s="49" t="s">
        <v>299</v>
      </c>
      <c r="J5" s="49" t="s">
        <v>300</v>
      </c>
      <c r="K5" s="49" t="s">
        <v>301</v>
      </c>
      <c r="L5" s="49" t="s">
        <v>302</v>
      </c>
      <c r="M5" s="49" t="s">
        <v>303</v>
      </c>
      <c r="N5" s="49" t="s">
        <v>304</v>
      </c>
      <c r="O5" s="49" t="s">
        <v>305</v>
      </c>
      <c r="P5" s="49" t="s">
        <v>306</v>
      </c>
      <c r="Q5" s="49" t="s">
        <v>307</v>
      </c>
      <c r="R5" s="49" t="s">
        <v>308</v>
      </c>
      <c r="S5" s="49"/>
      <c r="T5" s="49" t="s">
        <v>309</v>
      </c>
      <c r="U5" s="49"/>
      <c r="V5" s="49" t="s">
        <v>310</v>
      </c>
      <c r="W5" s="49"/>
      <c r="X5" s="49"/>
    </row>
    <row r="6" spans="2:24" x14ac:dyDescent="0.7">
      <c r="B6" s="51" t="s">
        <v>297</v>
      </c>
      <c r="C6" s="49" t="s">
        <v>280</v>
      </c>
      <c r="E6" s="49"/>
      <c r="F6" s="49"/>
      <c r="G6" s="49"/>
      <c r="H6" s="49"/>
      <c r="I6" s="49" t="s">
        <v>311</v>
      </c>
      <c r="J6" s="49" t="s">
        <v>312</v>
      </c>
      <c r="K6" s="49" t="s">
        <v>313</v>
      </c>
      <c r="L6" s="49" t="s">
        <v>314</v>
      </c>
      <c r="M6" s="49" t="s">
        <v>315</v>
      </c>
      <c r="N6" s="49" t="s">
        <v>316</v>
      </c>
      <c r="O6" s="49"/>
      <c r="P6" s="49" t="s">
        <v>317</v>
      </c>
      <c r="Q6" s="49"/>
      <c r="R6" s="49"/>
      <c r="S6" s="49"/>
      <c r="T6" s="49"/>
      <c r="U6" s="49"/>
      <c r="V6" s="49" t="s">
        <v>318</v>
      </c>
      <c r="W6" s="49"/>
      <c r="X6" s="49"/>
    </row>
    <row r="7" spans="2:24" x14ac:dyDescent="0.7">
      <c r="B7" s="49" t="s">
        <v>319</v>
      </c>
      <c r="C7" s="49" t="s">
        <v>261</v>
      </c>
      <c r="E7" s="49"/>
      <c r="F7" s="49"/>
      <c r="G7" s="49"/>
      <c r="H7" s="49"/>
      <c r="I7" s="49" t="s">
        <v>320</v>
      </c>
      <c r="J7" s="49"/>
      <c r="K7" s="49" t="s">
        <v>321</v>
      </c>
      <c r="L7" s="49" t="s">
        <v>322</v>
      </c>
      <c r="M7" s="49" t="s">
        <v>323</v>
      </c>
      <c r="N7" s="49" t="s">
        <v>324</v>
      </c>
      <c r="O7" s="49"/>
      <c r="P7" s="49"/>
      <c r="Q7" s="49"/>
      <c r="R7" s="49"/>
      <c r="S7" s="49"/>
      <c r="T7" s="49"/>
      <c r="U7" s="49"/>
      <c r="V7" s="49" t="s">
        <v>325</v>
      </c>
      <c r="W7" s="49"/>
      <c r="X7" s="49"/>
    </row>
    <row r="8" spans="2:24" x14ac:dyDescent="0.7">
      <c r="B8" s="49" t="s">
        <v>326</v>
      </c>
      <c r="C8" s="49" t="s">
        <v>262</v>
      </c>
      <c r="E8" s="49"/>
      <c r="F8" s="49"/>
      <c r="G8" s="49"/>
      <c r="H8" s="49"/>
      <c r="I8" s="49" t="s">
        <v>327</v>
      </c>
      <c r="J8" s="49"/>
      <c r="K8" s="49"/>
      <c r="L8" s="49" t="s">
        <v>328</v>
      </c>
      <c r="M8" s="49" t="s">
        <v>329</v>
      </c>
      <c r="N8" s="49" t="s">
        <v>330</v>
      </c>
      <c r="O8" s="49"/>
      <c r="P8" s="49"/>
      <c r="Q8" s="49"/>
      <c r="R8" s="49"/>
      <c r="S8" s="49"/>
      <c r="T8" s="49"/>
      <c r="U8" s="49"/>
      <c r="V8" s="49" t="s">
        <v>331</v>
      </c>
      <c r="W8" s="49"/>
      <c r="X8" s="49"/>
    </row>
    <row r="9" spans="2:24" x14ac:dyDescent="0.7">
      <c r="B9" s="51" t="s">
        <v>326</v>
      </c>
      <c r="C9" s="49" t="s">
        <v>281</v>
      </c>
      <c r="E9" s="49"/>
      <c r="F9" s="49"/>
      <c r="G9" s="49"/>
      <c r="H9" s="49"/>
      <c r="I9" s="49" t="s">
        <v>332</v>
      </c>
      <c r="J9" s="49"/>
      <c r="K9" s="49"/>
      <c r="L9" s="49" t="s">
        <v>333</v>
      </c>
      <c r="M9" s="49" t="s">
        <v>334</v>
      </c>
      <c r="N9" s="49"/>
      <c r="O9" s="49"/>
      <c r="P9" s="49"/>
      <c r="Q9" s="49"/>
      <c r="R9" s="49"/>
      <c r="S9" s="49"/>
      <c r="T9" s="49"/>
      <c r="U9" s="49"/>
      <c r="V9" s="49" t="s">
        <v>335</v>
      </c>
      <c r="W9" s="49"/>
      <c r="X9" s="49"/>
    </row>
    <row r="10" spans="2:24" x14ac:dyDescent="0.7">
      <c r="B10" s="51" t="s">
        <v>326</v>
      </c>
      <c r="C10" s="49" t="s">
        <v>298</v>
      </c>
      <c r="E10" s="49"/>
      <c r="F10" s="49"/>
      <c r="G10" s="49"/>
      <c r="H10" s="49"/>
      <c r="I10" s="49" t="s">
        <v>336</v>
      </c>
      <c r="J10" s="49"/>
      <c r="K10" s="49"/>
      <c r="L10" s="49" t="s">
        <v>337</v>
      </c>
      <c r="M10" s="49" t="s">
        <v>338</v>
      </c>
      <c r="N10" s="49"/>
      <c r="O10" s="49"/>
      <c r="P10" s="49"/>
      <c r="Q10" s="49"/>
      <c r="R10" s="49"/>
      <c r="S10" s="49"/>
      <c r="T10" s="49"/>
      <c r="U10" s="49"/>
      <c r="V10" s="49" t="s">
        <v>339</v>
      </c>
      <c r="W10" s="49"/>
      <c r="X10" s="49"/>
    </row>
    <row r="11" spans="2:24" x14ac:dyDescent="0.7">
      <c r="B11" s="49" t="s">
        <v>340</v>
      </c>
      <c r="C11" s="49" t="s">
        <v>263</v>
      </c>
      <c r="E11" s="49"/>
      <c r="F11" s="49"/>
      <c r="G11" s="49"/>
      <c r="H11" s="49"/>
      <c r="I11" s="49" t="s">
        <v>341</v>
      </c>
      <c r="J11" s="49"/>
      <c r="K11" s="49"/>
      <c r="L11" s="49"/>
      <c r="M11" s="49" t="s">
        <v>342</v>
      </c>
      <c r="N11" s="49"/>
      <c r="O11" s="49"/>
      <c r="P11" s="49"/>
      <c r="Q11" s="49"/>
      <c r="R11" s="49"/>
      <c r="S11" s="49"/>
      <c r="T11" s="49"/>
      <c r="U11" s="49"/>
      <c r="V11" s="49" t="s">
        <v>343</v>
      </c>
      <c r="W11" s="49"/>
      <c r="X11" s="49"/>
    </row>
    <row r="12" spans="2:24" x14ac:dyDescent="0.7">
      <c r="B12" s="51" t="s">
        <v>340</v>
      </c>
      <c r="C12" s="49" t="s">
        <v>282</v>
      </c>
      <c r="E12" s="49"/>
      <c r="F12" s="49"/>
      <c r="G12" s="49"/>
      <c r="H12" s="49"/>
      <c r="I12" s="49" t="s">
        <v>344</v>
      </c>
      <c r="J12" s="49"/>
      <c r="K12" s="49"/>
      <c r="L12" s="49"/>
      <c r="M12" s="49" t="s">
        <v>345</v>
      </c>
      <c r="N12" s="49"/>
      <c r="O12" s="49"/>
      <c r="P12" s="49"/>
      <c r="Q12" s="49"/>
      <c r="R12" s="49"/>
      <c r="S12" s="49"/>
      <c r="T12" s="49"/>
      <c r="U12" s="49"/>
      <c r="V12" s="49"/>
      <c r="W12" s="49"/>
      <c r="X12" s="49"/>
    </row>
    <row r="13" spans="2:24" x14ac:dyDescent="0.7">
      <c r="B13" s="51" t="s">
        <v>340</v>
      </c>
      <c r="C13" s="49" t="s">
        <v>299</v>
      </c>
      <c r="E13" s="49"/>
      <c r="F13" s="49"/>
      <c r="G13" s="49"/>
      <c r="H13" s="49"/>
      <c r="I13" s="49" t="s">
        <v>346</v>
      </c>
      <c r="J13" s="49"/>
      <c r="K13" s="49"/>
      <c r="L13" s="49"/>
      <c r="M13" s="49" t="s">
        <v>347</v>
      </c>
      <c r="N13" s="49"/>
      <c r="O13" s="49"/>
      <c r="P13" s="49"/>
      <c r="Q13" s="49"/>
      <c r="R13" s="49"/>
      <c r="S13" s="49"/>
      <c r="T13" s="49"/>
      <c r="U13" s="49"/>
      <c r="V13" s="49"/>
      <c r="W13" s="49"/>
      <c r="X13" s="49"/>
    </row>
    <row r="14" spans="2:24" x14ac:dyDescent="0.7">
      <c r="B14" s="51" t="s">
        <v>340</v>
      </c>
      <c r="C14" s="49" t="s">
        <v>311</v>
      </c>
      <c r="E14" s="49"/>
      <c r="F14" s="49"/>
      <c r="G14" s="49"/>
      <c r="H14" s="49"/>
      <c r="I14" s="49" t="s">
        <v>348</v>
      </c>
      <c r="J14" s="49"/>
      <c r="K14" s="49"/>
      <c r="L14" s="49"/>
      <c r="M14" s="49" t="s">
        <v>349</v>
      </c>
      <c r="N14" s="49"/>
      <c r="O14" s="49"/>
      <c r="P14" s="49"/>
      <c r="Q14" s="49"/>
      <c r="R14" s="49"/>
      <c r="S14" s="49"/>
      <c r="T14" s="49"/>
      <c r="U14" s="49"/>
      <c r="V14" s="49"/>
      <c r="W14" s="49"/>
      <c r="X14" s="49"/>
    </row>
    <row r="15" spans="2:24" x14ac:dyDescent="0.7">
      <c r="B15" s="51" t="s">
        <v>340</v>
      </c>
      <c r="C15" s="49" t="s">
        <v>320</v>
      </c>
      <c r="E15" s="49"/>
      <c r="F15" s="49"/>
      <c r="G15" s="49"/>
      <c r="H15" s="49"/>
      <c r="I15" s="49" t="s">
        <v>350</v>
      </c>
      <c r="J15" s="49"/>
      <c r="K15" s="49"/>
      <c r="L15" s="49"/>
      <c r="M15" s="49"/>
      <c r="N15" s="49"/>
      <c r="O15" s="49"/>
      <c r="P15" s="49"/>
      <c r="Q15" s="49"/>
      <c r="R15" s="49"/>
      <c r="S15" s="49"/>
      <c r="T15" s="49"/>
      <c r="U15" s="49"/>
      <c r="V15" s="49"/>
      <c r="W15" s="49"/>
      <c r="X15" s="49"/>
    </row>
    <row r="16" spans="2:24" x14ac:dyDescent="0.7">
      <c r="B16" s="51" t="s">
        <v>340</v>
      </c>
      <c r="C16" s="49" t="s">
        <v>327</v>
      </c>
      <c r="E16" s="49"/>
      <c r="F16" s="49"/>
      <c r="G16" s="49"/>
      <c r="H16" s="49"/>
      <c r="I16" s="49" t="s">
        <v>351</v>
      </c>
      <c r="J16" s="49"/>
      <c r="K16" s="49"/>
      <c r="L16" s="49"/>
      <c r="M16" s="49"/>
      <c r="N16" s="49"/>
      <c r="O16" s="49"/>
      <c r="P16" s="49"/>
      <c r="Q16" s="49"/>
      <c r="R16" s="49"/>
      <c r="S16" s="49"/>
      <c r="T16" s="49"/>
      <c r="U16" s="49"/>
      <c r="V16" s="49"/>
      <c r="W16" s="49"/>
      <c r="X16" s="49"/>
    </row>
    <row r="17" spans="2:24" x14ac:dyDescent="0.7">
      <c r="B17" s="51" t="s">
        <v>340</v>
      </c>
      <c r="C17" s="49" t="s">
        <v>332</v>
      </c>
      <c r="E17" s="49"/>
      <c r="F17" s="49"/>
      <c r="G17" s="49"/>
      <c r="H17" s="49"/>
      <c r="I17" s="49" t="s">
        <v>352</v>
      </c>
      <c r="J17" s="49"/>
      <c r="K17" s="49"/>
      <c r="L17" s="49"/>
      <c r="M17" s="49"/>
      <c r="N17" s="49"/>
      <c r="O17" s="49"/>
      <c r="P17" s="49"/>
      <c r="Q17" s="49"/>
      <c r="R17" s="49"/>
      <c r="S17" s="49"/>
      <c r="T17" s="49"/>
      <c r="U17" s="49"/>
      <c r="V17" s="49"/>
      <c r="W17" s="49"/>
      <c r="X17" s="49"/>
    </row>
    <row r="18" spans="2:24" x14ac:dyDescent="0.7">
      <c r="B18" s="51" t="s">
        <v>340</v>
      </c>
      <c r="C18" s="49" t="s">
        <v>336</v>
      </c>
      <c r="E18" s="49"/>
      <c r="F18" s="49"/>
      <c r="G18" s="49"/>
      <c r="H18" s="49"/>
      <c r="I18" s="49" t="s">
        <v>353</v>
      </c>
      <c r="J18" s="49"/>
      <c r="K18" s="49"/>
      <c r="L18" s="49"/>
      <c r="M18" s="49"/>
      <c r="N18" s="49"/>
      <c r="O18" s="49"/>
      <c r="P18" s="49"/>
      <c r="Q18" s="49"/>
      <c r="R18" s="49"/>
      <c r="S18" s="49"/>
      <c r="T18" s="49"/>
      <c r="U18" s="49"/>
      <c r="V18" s="49"/>
      <c r="W18" s="49"/>
      <c r="X18" s="49"/>
    </row>
    <row r="19" spans="2:24" x14ac:dyDescent="0.7">
      <c r="B19" s="51" t="s">
        <v>340</v>
      </c>
      <c r="C19" s="49" t="s">
        <v>341</v>
      </c>
      <c r="E19" s="49"/>
      <c r="F19" s="49"/>
      <c r="G19" s="49"/>
      <c r="H19" s="49"/>
      <c r="I19" s="49" t="s">
        <v>354</v>
      </c>
      <c r="J19" s="49"/>
      <c r="K19" s="49"/>
      <c r="L19" s="49"/>
      <c r="M19" s="49"/>
      <c r="N19" s="49"/>
      <c r="O19" s="49"/>
      <c r="P19" s="49"/>
      <c r="Q19" s="49"/>
      <c r="R19" s="49"/>
      <c r="S19" s="49"/>
      <c r="T19" s="49"/>
      <c r="U19" s="49"/>
      <c r="V19" s="49"/>
      <c r="W19" s="49"/>
      <c r="X19" s="49"/>
    </row>
    <row r="20" spans="2:24" x14ac:dyDescent="0.7">
      <c r="B20" s="51" t="s">
        <v>340</v>
      </c>
      <c r="C20" s="49" t="s">
        <v>344</v>
      </c>
      <c r="E20" s="49"/>
      <c r="F20" s="49"/>
      <c r="G20" s="49"/>
      <c r="H20" s="49"/>
      <c r="I20" s="49" t="s">
        <v>355</v>
      </c>
      <c r="J20" s="49"/>
      <c r="K20" s="49"/>
      <c r="L20" s="49"/>
      <c r="M20" s="49"/>
      <c r="N20" s="49"/>
      <c r="O20" s="49"/>
      <c r="P20" s="49"/>
      <c r="Q20" s="49"/>
      <c r="R20" s="49"/>
      <c r="S20" s="49"/>
      <c r="T20" s="49"/>
      <c r="U20" s="49"/>
      <c r="V20" s="49"/>
      <c r="W20" s="49"/>
      <c r="X20" s="49"/>
    </row>
    <row r="21" spans="2:24" x14ac:dyDescent="0.7">
      <c r="B21" s="51" t="s">
        <v>340</v>
      </c>
      <c r="C21" s="49" t="s">
        <v>346</v>
      </c>
      <c r="E21" s="49"/>
      <c r="F21" s="49"/>
      <c r="G21" s="49"/>
      <c r="H21" s="49"/>
      <c r="I21" s="49" t="s">
        <v>356</v>
      </c>
      <c r="J21" s="49"/>
      <c r="K21" s="49"/>
      <c r="L21" s="49"/>
      <c r="M21" s="49"/>
      <c r="N21" s="49"/>
      <c r="O21" s="49"/>
      <c r="P21" s="49"/>
      <c r="Q21" s="49"/>
      <c r="R21" s="49"/>
      <c r="S21" s="49"/>
      <c r="T21" s="49"/>
      <c r="U21" s="49"/>
      <c r="V21" s="49"/>
      <c r="W21" s="49"/>
      <c r="X21" s="49"/>
    </row>
    <row r="22" spans="2:24" x14ac:dyDescent="0.7">
      <c r="B22" s="51" t="s">
        <v>340</v>
      </c>
      <c r="C22" s="49" t="s">
        <v>348</v>
      </c>
      <c r="E22" s="49"/>
      <c r="F22" s="49"/>
      <c r="G22" s="49"/>
      <c r="H22" s="49"/>
      <c r="I22" s="49" t="s">
        <v>357</v>
      </c>
      <c r="J22" s="49"/>
      <c r="K22" s="49"/>
      <c r="L22" s="49"/>
      <c r="M22" s="49"/>
      <c r="N22" s="49"/>
      <c r="O22" s="49"/>
      <c r="P22" s="49"/>
      <c r="Q22" s="49"/>
      <c r="R22" s="49"/>
      <c r="S22" s="49"/>
      <c r="T22" s="49"/>
      <c r="U22" s="49"/>
      <c r="V22" s="49"/>
      <c r="W22" s="49"/>
      <c r="X22" s="49"/>
    </row>
    <row r="23" spans="2:24" x14ac:dyDescent="0.7">
      <c r="B23" s="51" t="s">
        <v>340</v>
      </c>
      <c r="C23" s="49" t="s">
        <v>350</v>
      </c>
      <c r="E23" s="49"/>
      <c r="F23" s="49"/>
      <c r="G23" s="49"/>
      <c r="H23" s="49"/>
      <c r="I23" s="49" t="s">
        <v>358</v>
      </c>
      <c r="J23" s="49"/>
      <c r="K23" s="49"/>
      <c r="L23" s="49"/>
      <c r="M23" s="49"/>
      <c r="N23" s="49"/>
      <c r="O23" s="49"/>
      <c r="P23" s="49"/>
      <c r="Q23" s="49"/>
      <c r="R23" s="49"/>
      <c r="S23" s="49"/>
      <c r="T23" s="49"/>
      <c r="U23" s="49"/>
      <c r="V23" s="49"/>
      <c r="W23" s="49"/>
      <c r="X23" s="49"/>
    </row>
    <row r="24" spans="2:24" x14ac:dyDescent="0.7">
      <c r="B24" s="51" t="s">
        <v>340</v>
      </c>
      <c r="C24" s="49" t="s">
        <v>351</v>
      </c>
      <c r="E24" s="49"/>
      <c r="F24" s="49"/>
      <c r="G24" s="49"/>
      <c r="H24" s="49"/>
      <c r="I24" s="49" t="s">
        <v>359</v>
      </c>
      <c r="J24" s="49"/>
      <c r="K24" s="49"/>
      <c r="L24" s="49"/>
      <c r="M24" s="49"/>
      <c r="N24" s="49"/>
      <c r="O24" s="49"/>
      <c r="P24" s="49"/>
      <c r="Q24" s="49"/>
      <c r="R24" s="49"/>
      <c r="S24" s="49"/>
      <c r="T24" s="49"/>
      <c r="U24" s="49"/>
      <c r="V24" s="49"/>
      <c r="W24" s="49"/>
      <c r="X24" s="49"/>
    </row>
    <row r="25" spans="2:24" x14ac:dyDescent="0.7">
      <c r="B25" s="51" t="s">
        <v>340</v>
      </c>
      <c r="C25" s="49" t="s">
        <v>352</v>
      </c>
      <c r="E25" s="49"/>
      <c r="F25" s="49"/>
      <c r="G25" s="49"/>
      <c r="H25" s="49"/>
      <c r="I25" s="49" t="s">
        <v>360</v>
      </c>
      <c r="J25" s="49"/>
      <c r="K25" s="49"/>
      <c r="L25" s="49"/>
      <c r="M25" s="49"/>
      <c r="N25" s="49"/>
      <c r="O25" s="49"/>
      <c r="P25" s="49"/>
      <c r="Q25" s="49"/>
      <c r="R25" s="49"/>
      <c r="S25" s="49"/>
      <c r="T25" s="49"/>
      <c r="U25" s="49"/>
      <c r="V25" s="49"/>
      <c r="W25" s="49"/>
      <c r="X25" s="49"/>
    </row>
    <row r="26" spans="2:24" x14ac:dyDescent="0.7">
      <c r="B26" s="51" t="s">
        <v>340</v>
      </c>
      <c r="C26" s="49" t="s">
        <v>353</v>
      </c>
      <c r="E26" s="49"/>
      <c r="F26" s="49"/>
      <c r="G26" s="49"/>
      <c r="H26" s="49"/>
      <c r="I26" s="49" t="s">
        <v>361</v>
      </c>
      <c r="J26" s="49"/>
      <c r="K26" s="49"/>
      <c r="L26" s="49"/>
      <c r="M26" s="49"/>
      <c r="N26" s="49"/>
      <c r="O26" s="49"/>
      <c r="P26" s="49"/>
      <c r="Q26" s="49"/>
      <c r="R26" s="49"/>
      <c r="S26" s="49"/>
      <c r="T26" s="49"/>
      <c r="U26" s="49"/>
      <c r="V26" s="49"/>
      <c r="W26" s="49"/>
      <c r="X26" s="49"/>
    </row>
    <row r="27" spans="2:24" x14ac:dyDescent="0.7">
      <c r="B27" s="51" t="s">
        <v>340</v>
      </c>
      <c r="C27" s="49" t="s">
        <v>354</v>
      </c>
    </row>
    <row r="28" spans="2:24" x14ac:dyDescent="0.7">
      <c r="B28" s="51" t="s">
        <v>340</v>
      </c>
      <c r="C28" s="49" t="s">
        <v>355</v>
      </c>
    </row>
    <row r="29" spans="2:24" x14ac:dyDescent="0.7">
      <c r="B29" s="51" t="s">
        <v>340</v>
      </c>
      <c r="C29" s="49" t="s">
        <v>356</v>
      </c>
    </row>
    <row r="30" spans="2:24" x14ac:dyDescent="0.7">
      <c r="B30" s="51" t="s">
        <v>340</v>
      </c>
      <c r="C30" s="49" t="s">
        <v>357</v>
      </c>
    </row>
    <row r="31" spans="2:24" x14ac:dyDescent="0.7">
      <c r="B31" s="51" t="s">
        <v>340</v>
      </c>
      <c r="C31" s="49" t="s">
        <v>358</v>
      </c>
    </row>
    <row r="32" spans="2:24" x14ac:dyDescent="0.7">
      <c r="B32" s="51" t="s">
        <v>340</v>
      </c>
      <c r="C32" s="49" t="s">
        <v>359</v>
      </c>
    </row>
    <row r="33" spans="2:3" x14ac:dyDescent="0.7">
      <c r="B33" s="51" t="s">
        <v>340</v>
      </c>
      <c r="C33" s="49" t="s">
        <v>360</v>
      </c>
    </row>
    <row r="34" spans="2:3" x14ac:dyDescent="0.7">
      <c r="B34" s="51" t="s">
        <v>340</v>
      </c>
      <c r="C34" s="49" t="s">
        <v>361</v>
      </c>
    </row>
    <row r="35" spans="2:3" x14ac:dyDescent="0.7">
      <c r="B35" s="49" t="s">
        <v>362</v>
      </c>
      <c r="C35" s="49" t="s">
        <v>264</v>
      </c>
    </row>
    <row r="36" spans="2:3" x14ac:dyDescent="0.7">
      <c r="B36" s="51" t="s">
        <v>362</v>
      </c>
      <c r="C36" s="49" t="s">
        <v>283</v>
      </c>
    </row>
    <row r="37" spans="2:3" x14ac:dyDescent="0.7">
      <c r="B37" s="51" t="s">
        <v>362</v>
      </c>
      <c r="C37" s="49" t="s">
        <v>300</v>
      </c>
    </row>
    <row r="38" spans="2:3" x14ac:dyDescent="0.7">
      <c r="B38" s="51" t="s">
        <v>362</v>
      </c>
      <c r="C38" s="49" t="s">
        <v>312</v>
      </c>
    </row>
    <row r="39" spans="2:3" x14ac:dyDescent="0.7">
      <c r="B39" s="49" t="s">
        <v>363</v>
      </c>
      <c r="C39" s="49" t="s">
        <v>265</v>
      </c>
    </row>
    <row r="40" spans="2:3" x14ac:dyDescent="0.7">
      <c r="B40" s="51" t="s">
        <v>363</v>
      </c>
      <c r="C40" s="49" t="s">
        <v>284</v>
      </c>
    </row>
    <row r="41" spans="2:3" x14ac:dyDescent="0.7">
      <c r="B41" s="51" t="s">
        <v>363</v>
      </c>
      <c r="C41" s="49" t="s">
        <v>301</v>
      </c>
    </row>
    <row r="42" spans="2:3" x14ac:dyDescent="0.7">
      <c r="B42" s="51" t="s">
        <v>363</v>
      </c>
      <c r="C42" s="49" t="s">
        <v>313</v>
      </c>
    </row>
    <row r="43" spans="2:3" x14ac:dyDescent="0.7">
      <c r="B43" s="51" t="s">
        <v>363</v>
      </c>
      <c r="C43" s="49" t="s">
        <v>321</v>
      </c>
    </row>
    <row r="44" spans="2:3" x14ac:dyDescent="0.7">
      <c r="B44" s="49" t="s">
        <v>364</v>
      </c>
      <c r="C44" s="49" t="s">
        <v>266</v>
      </c>
    </row>
    <row r="45" spans="2:3" x14ac:dyDescent="0.7">
      <c r="B45" s="51" t="s">
        <v>364</v>
      </c>
      <c r="C45" s="49" t="s">
        <v>285</v>
      </c>
    </row>
    <row r="46" spans="2:3" x14ac:dyDescent="0.7">
      <c r="B46" s="51" t="s">
        <v>364</v>
      </c>
      <c r="C46" s="49" t="s">
        <v>302</v>
      </c>
    </row>
    <row r="47" spans="2:3" x14ac:dyDescent="0.7">
      <c r="B47" s="51" t="s">
        <v>364</v>
      </c>
      <c r="C47" s="49" t="s">
        <v>314</v>
      </c>
    </row>
    <row r="48" spans="2:3" x14ac:dyDescent="0.7">
      <c r="B48" s="51" t="s">
        <v>364</v>
      </c>
      <c r="C48" s="49" t="s">
        <v>322</v>
      </c>
    </row>
    <row r="49" spans="2:3" x14ac:dyDescent="0.7">
      <c r="B49" s="51" t="s">
        <v>364</v>
      </c>
      <c r="C49" s="49" t="s">
        <v>328</v>
      </c>
    </row>
    <row r="50" spans="2:3" x14ac:dyDescent="0.7">
      <c r="B50" s="51" t="s">
        <v>364</v>
      </c>
      <c r="C50" s="49" t="s">
        <v>333</v>
      </c>
    </row>
    <row r="51" spans="2:3" x14ac:dyDescent="0.7">
      <c r="B51" s="51" t="s">
        <v>364</v>
      </c>
      <c r="C51" s="49" t="s">
        <v>337</v>
      </c>
    </row>
    <row r="52" spans="2:3" x14ac:dyDescent="0.7">
      <c r="B52" s="49" t="s">
        <v>365</v>
      </c>
      <c r="C52" s="49" t="s">
        <v>267</v>
      </c>
    </row>
    <row r="53" spans="2:3" x14ac:dyDescent="0.7">
      <c r="B53" s="51" t="s">
        <v>365</v>
      </c>
      <c r="C53" s="49" t="s">
        <v>286</v>
      </c>
    </row>
    <row r="54" spans="2:3" x14ac:dyDescent="0.7">
      <c r="B54" s="51" t="s">
        <v>365</v>
      </c>
      <c r="C54" s="49" t="s">
        <v>303</v>
      </c>
    </row>
    <row r="55" spans="2:3" x14ac:dyDescent="0.7">
      <c r="B55" s="51" t="s">
        <v>365</v>
      </c>
      <c r="C55" s="49" t="s">
        <v>315</v>
      </c>
    </row>
    <row r="56" spans="2:3" x14ac:dyDescent="0.7">
      <c r="B56" s="51" t="s">
        <v>365</v>
      </c>
      <c r="C56" s="49" t="s">
        <v>323</v>
      </c>
    </row>
    <row r="57" spans="2:3" x14ac:dyDescent="0.7">
      <c r="B57" s="51" t="s">
        <v>365</v>
      </c>
      <c r="C57" s="49" t="s">
        <v>329</v>
      </c>
    </row>
    <row r="58" spans="2:3" x14ac:dyDescent="0.7">
      <c r="B58" s="51" t="s">
        <v>365</v>
      </c>
      <c r="C58" s="49" t="s">
        <v>334</v>
      </c>
    </row>
    <row r="59" spans="2:3" x14ac:dyDescent="0.7">
      <c r="B59" s="51" t="s">
        <v>365</v>
      </c>
      <c r="C59" s="49" t="s">
        <v>338</v>
      </c>
    </row>
    <row r="60" spans="2:3" x14ac:dyDescent="0.7">
      <c r="B60" s="51" t="s">
        <v>365</v>
      </c>
      <c r="C60" s="49" t="s">
        <v>342</v>
      </c>
    </row>
    <row r="61" spans="2:3" x14ac:dyDescent="0.7">
      <c r="B61" s="51" t="s">
        <v>365</v>
      </c>
      <c r="C61" s="49" t="s">
        <v>345</v>
      </c>
    </row>
    <row r="62" spans="2:3" x14ac:dyDescent="0.7">
      <c r="B62" s="51" t="s">
        <v>365</v>
      </c>
      <c r="C62" s="49" t="s">
        <v>347</v>
      </c>
    </row>
    <row r="63" spans="2:3" x14ac:dyDescent="0.7">
      <c r="B63" s="51" t="s">
        <v>365</v>
      </c>
      <c r="C63" s="49" t="s">
        <v>349</v>
      </c>
    </row>
    <row r="64" spans="2:3" x14ac:dyDescent="0.7">
      <c r="B64" s="49" t="s">
        <v>366</v>
      </c>
      <c r="C64" s="49" t="s">
        <v>268</v>
      </c>
    </row>
    <row r="65" spans="2:3" x14ac:dyDescent="0.7">
      <c r="B65" s="51" t="s">
        <v>366</v>
      </c>
      <c r="C65" s="49" t="s">
        <v>287</v>
      </c>
    </row>
    <row r="66" spans="2:3" x14ac:dyDescent="0.7">
      <c r="B66" s="51" t="s">
        <v>366</v>
      </c>
      <c r="C66" s="49" t="s">
        <v>304</v>
      </c>
    </row>
    <row r="67" spans="2:3" x14ac:dyDescent="0.7">
      <c r="B67" s="51" t="s">
        <v>366</v>
      </c>
      <c r="C67" s="49" t="s">
        <v>316</v>
      </c>
    </row>
    <row r="68" spans="2:3" x14ac:dyDescent="0.7">
      <c r="B68" s="51" t="s">
        <v>366</v>
      </c>
      <c r="C68" s="49" t="s">
        <v>324</v>
      </c>
    </row>
    <row r="69" spans="2:3" x14ac:dyDescent="0.7">
      <c r="B69" s="51" t="s">
        <v>366</v>
      </c>
      <c r="C69" s="49" t="s">
        <v>330</v>
      </c>
    </row>
    <row r="70" spans="2:3" x14ac:dyDescent="0.7">
      <c r="B70" s="49" t="s">
        <v>367</v>
      </c>
      <c r="C70" s="49" t="s">
        <v>269</v>
      </c>
    </row>
    <row r="71" spans="2:3" x14ac:dyDescent="0.7">
      <c r="B71" s="51" t="s">
        <v>367</v>
      </c>
      <c r="C71" s="49" t="s">
        <v>288</v>
      </c>
    </row>
    <row r="72" spans="2:3" x14ac:dyDescent="0.7">
      <c r="B72" s="51" t="s">
        <v>367</v>
      </c>
      <c r="C72" s="49" t="s">
        <v>305</v>
      </c>
    </row>
    <row r="73" spans="2:3" x14ac:dyDescent="0.7">
      <c r="B73" s="49" t="s">
        <v>368</v>
      </c>
      <c r="C73" s="49" t="s">
        <v>270</v>
      </c>
    </row>
    <row r="74" spans="2:3" x14ac:dyDescent="0.7">
      <c r="B74" s="51" t="s">
        <v>368</v>
      </c>
      <c r="C74" s="49" t="s">
        <v>289</v>
      </c>
    </row>
    <row r="75" spans="2:3" x14ac:dyDescent="0.7">
      <c r="B75" s="51" t="s">
        <v>368</v>
      </c>
      <c r="C75" s="49" t="s">
        <v>306</v>
      </c>
    </row>
    <row r="76" spans="2:3" x14ac:dyDescent="0.7">
      <c r="B76" s="51" t="s">
        <v>368</v>
      </c>
      <c r="C76" s="49" t="s">
        <v>317</v>
      </c>
    </row>
    <row r="77" spans="2:3" x14ac:dyDescent="0.7">
      <c r="B77" s="49" t="s">
        <v>369</v>
      </c>
      <c r="C77" s="49" t="s">
        <v>271</v>
      </c>
    </row>
    <row r="78" spans="2:3" x14ac:dyDescent="0.7">
      <c r="B78" s="51" t="s">
        <v>369</v>
      </c>
      <c r="C78" s="49" t="s">
        <v>290</v>
      </c>
    </row>
    <row r="79" spans="2:3" x14ac:dyDescent="0.7">
      <c r="B79" s="51" t="s">
        <v>369</v>
      </c>
      <c r="C79" s="49" t="s">
        <v>307</v>
      </c>
    </row>
    <row r="80" spans="2:3" x14ac:dyDescent="0.7">
      <c r="B80" s="49" t="s">
        <v>370</v>
      </c>
      <c r="C80" s="49" t="s">
        <v>272</v>
      </c>
    </row>
    <row r="81" spans="2:3" x14ac:dyDescent="0.7">
      <c r="B81" s="51" t="s">
        <v>370</v>
      </c>
      <c r="C81" s="49" t="s">
        <v>291</v>
      </c>
    </row>
    <row r="82" spans="2:3" x14ac:dyDescent="0.7">
      <c r="B82" s="51" t="s">
        <v>370</v>
      </c>
      <c r="C82" s="49" t="s">
        <v>308</v>
      </c>
    </row>
    <row r="83" spans="2:3" x14ac:dyDescent="0.7">
      <c r="B83" s="49" t="s">
        <v>371</v>
      </c>
      <c r="C83" s="49" t="s">
        <v>273</v>
      </c>
    </row>
    <row r="84" spans="2:3" x14ac:dyDescent="0.7">
      <c r="B84" s="51" t="s">
        <v>371</v>
      </c>
      <c r="C84" s="49" t="s">
        <v>292</v>
      </c>
    </row>
    <row r="85" spans="2:3" x14ac:dyDescent="0.7">
      <c r="B85" s="49" t="s">
        <v>372</v>
      </c>
      <c r="C85" s="49" t="s">
        <v>274</v>
      </c>
    </row>
    <row r="86" spans="2:3" x14ac:dyDescent="0.7">
      <c r="B86" s="51" t="s">
        <v>372</v>
      </c>
      <c r="C86" s="49" t="s">
        <v>293</v>
      </c>
    </row>
    <row r="87" spans="2:3" x14ac:dyDescent="0.7">
      <c r="B87" s="51" t="s">
        <v>372</v>
      </c>
      <c r="C87" s="49" t="s">
        <v>309</v>
      </c>
    </row>
    <row r="88" spans="2:3" x14ac:dyDescent="0.7">
      <c r="B88" s="49" t="s">
        <v>373</v>
      </c>
      <c r="C88" s="49" t="s">
        <v>275</v>
      </c>
    </row>
    <row r="89" spans="2:3" x14ac:dyDescent="0.7">
      <c r="B89" s="51" t="s">
        <v>373</v>
      </c>
      <c r="C89" s="49" t="s">
        <v>294</v>
      </c>
    </row>
    <row r="90" spans="2:3" x14ac:dyDescent="0.7">
      <c r="B90" s="49" t="s">
        <v>374</v>
      </c>
      <c r="C90" s="49" t="s">
        <v>276</v>
      </c>
    </row>
    <row r="91" spans="2:3" x14ac:dyDescent="0.7">
      <c r="B91" s="51" t="s">
        <v>374</v>
      </c>
      <c r="C91" s="49" t="s">
        <v>295</v>
      </c>
    </row>
    <row r="92" spans="2:3" x14ac:dyDescent="0.7">
      <c r="B92" s="51" t="s">
        <v>374</v>
      </c>
      <c r="C92" s="49" t="s">
        <v>310</v>
      </c>
    </row>
    <row r="93" spans="2:3" x14ac:dyDescent="0.7">
      <c r="B93" s="51" t="s">
        <v>374</v>
      </c>
      <c r="C93" s="49" t="s">
        <v>318</v>
      </c>
    </row>
    <row r="94" spans="2:3" x14ac:dyDescent="0.7">
      <c r="B94" s="51" t="s">
        <v>374</v>
      </c>
      <c r="C94" s="49" t="s">
        <v>325</v>
      </c>
    </row>
    <row r="95" spans="2:3" x14ac:dyDescent="0.7">
      <c r="B95" s="51" t="s">
        <v>374</v>
      </c>
      <c r="C95" s="49" t="s">
        <v>331</v>
      </c>
    </row>
    <row r="96" spans="2:3" x14ac:dyDescent="0.7">
      <c r="B96" s="51" t="s">
        <v>374</v>
      </c>
      <c r="C96" s="49" t="s">
        <v>335</v>
      </c>
    </row>
    <row r="97" spans="2:3" x14ac:dyDescent="0.7">
      <c r="B97" s="51" t="s">
        <v>374</v>
      </c>
      <c r="C97" s="49" t="s">
        <v>339</v>
      </c>
    </row>
    <row r="98" spans="2:3" x14ac:dyDescent="0.7">
      <c r="B98" s="51" t="s">
        <v>374</v>
      </c>
      <c r="C98" s="49" t="s">
        <v>343</v>
      </c>
    </row>
    <row r="99" spans="2:3" x14ac:dyDescent="0.7">
      <c r="B99" s="49" t="s">
        <v>375</v>
      </c>
      <c r="C99" s="49" t="s">
        <v>277</v>
      </c>
    </row>
    <row r="100" spans="2:3" x14ac:dyDescent="0.7">
      <c r="B100" s="51" t="s">
        <v>375</v>
      </c>
      <c r="C100" s="49" t="s">
        <v>296</v>
      </c>
    </row>
    <row r="101" spans="2:3" x14ac:dyDescent="0.7">
      <c r="B101" s="49" t="s">
        <v>376</v>
      </c>
      <c r="C101" s="49" t="s">
        <v>278</v>
      </c>
    </row>
  </sheetData>
  <sheetProtection algorithmName="SHA-512" hashValue="riF3wOoIF/w+X1wQXcMQqUL27wZ9ZoynAe1BzvNxDu+cjSMGWTD1nmEt0Z9wRY74z6rXDaCNcsJQKrp0DOO+5A==" saltValue="Fs7NQfB3pb9fUabibd+q9A==" spinCount="100000" sheet="1" objects="1" scenarios="1"/>
  <phoneticPr fontId="1"/>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AD0090-14C5-4A40-A5E0-2FE8B8CC7B83}">
  <dimension ref="B1:C51"/>
  <sheetViews>
    <sheetView showGridLines="0" zoomScale="85" zoomScaleNormal="85" workbookViewId="0">
      <pane ySplit="3" topLeftCell="A4" activePane="bottomLeft" state="frozen"/>
      <selection pane="bottomLeft"/>
    </sheetView>
  </sheetViews>
  <sheetFormatPr defaultColWidth="9" defaultRowHeight="17.649999999999999" x14ac:dyDescent="0.7"/>
  <cols>
    <col min="1" max="1" width="2.875" style="33" customWidth="1"/>
    <col min="2" max="2" width="12.625" style="33" customWidth="1"/>
    <col min="3" max="16384" width="9" style="33"/>
  </cols>
  <sheetData>
    <row r="1" spans="2:3" ht="14.45" customHeight="1" x14ac:dyDescent="0.7"/>
    <row r="2" spans="2:3" x14ac:dyDescent="0.7">
      <c r="B2" s="89" t="s">
        <v>377</v>
      </c>
    </row>
    <row r="3" spans="2:3" x14ac:dyDescent="0.7">
      <c r="B3" s="58" t="s">
        <v>378</v>
      </c>
      <c r="C3" s="58" t="s">
        <v>379</v>
      </c>
    </row>
    <row r="4" spans="2:3" x14ac:dyDescent="0.7">
      <c r="B4" s="34" t="s">
        <v>380</v>
      </c>
      <c r="C4" s="35">
        <v>2.8000000000000001E-2</v>
      </c>
    </row>
    <row r="5" spans="2:3" x14ac:dyDescent="0.7">
      <c r="B5" s="34" t="s">
        <v>381</v>
      </c>
      <c r="C5" s="35">
        <v>3.3000000000000002E-2</v>
      </c>
    </row>
    <row r="6" spans="2:3" x14ac:dyDescent="0.7">
      <c r="B6" s="34" t="s">
        <v>382</v>
      </c>
      <c r="C6" s="35">
        <v>3.2000000000000001E-2</v>
      </c>
    </row>
    <row r="7" spans="2:3" x14ac:dyDescent="0.7">
      <c r="B7" s="34" t="s">
        <v>383</v>
      </c>
      <c r="C7" s="35">
        <v>0.03</v>
      </c>
    </row>
    <row r="8" spans="2:3" x14ac:dyDescent="0.7">
      <c r="B8" s="34" t="s">
        <v>384</v>
      </c>
      <c r="C8" s="35">
        <v>3.3000000000000002E-2</v>
      </c>
    </row>
    <row r="9" spans="2:3" x14ac:dyDescent="0.7">
      <c r="B9" s="34" t="s">
        <v>385</v>
      </c>
      <c r="C9" s="35">
        <v>3.4000000000000002E-2</v>
      </c>
    </row>
    <row r="10" spans="2:3" x14ac:dyDescent="0.7">
      <c r="B10" s="34" t="s">
        <v>386</v>
      </c>
      <c r="C10" s="35">
        <v>3.1E-2</v>
      </c>
    </row>
    <row r="11" spans="2:3" x14ac:dyDescent="0.7">
      <c r="B11" s="34" t="s">
        <v>387</v>
      </c>
      <c r="C11" s="35">
        <v>0.03</v>
      </c>
    </row>
    <row r="12" spans="2:3" x14ac:dyDescent="0.7">
      <c r="B12" s="34" t="s">
        <v>388</v>
      </c>
      <c r="C12" s="35">
        <v>2.9000000000000001E-2</v>
      </c>
    </row>
    <row r="13" spans="2:3" x14ac:dyDescent="0.7">
      <c r="B13" s="34" t="s">
        <v>389</v>
      </c>
      <c r="C13" s="35">
        <v>2.9000000000000001E-2</v>
      </c>
    </row>
    <row r="14" spans="2:3" x14ac:dyDescent="0.7">
      <c r="B14" s="34" t="s">
        <v>390</v>
      </c>
      <c r="C14" s="35">
        <v>2.7E-2</v>
      </c>
    </row>
    <row r="15" spans="2:3" x14ac:dyDescent="0.7">
      <c r="B15" s="34" t="s">
        <v>391</v>
      </c>
      <c r="C15" s="35">
        <v>2.8000000000000001E-2</v>
      </c>
    </row>
    <row r="16" spans="2:3" x14ac:dyDescent="0.7">
      <c r="B16" s="34" t="s">
        <v>392</v>
      </c>
      <c r="C16" s="35">
        <v>2.5000000000000001E-2</v>
      </c>
    </row>
    <row r="17" spans="2:3" x14ac:dyDescent="0.7">
      <c r="B17" s="34" t="s">
        <v>393</v>
      </c>
      <c r="C17" s="35">
        <v>2.5000000000000001E-2</v>
      </c>
    </row>
    <row r="18" spans="2:3" x14ac:dyDescent="0.7">
      <c r="B18" s="34" t="s">
        <v>394</v>
      </c>
      <c r="C18" s="35">
        <v>0.03</v>
      </c>
    </row>
    <row r="19" spans="2:3" x14ac:dyDescent="0.7">
      <c r="B19" s="34" t="s">
        <v>395</v>
      </c>
      <c r="C19" s="35">
        <v>2.9000000000000001E-2</v>
      </c>
    </row>
    <row r="20" spans="2:3" x14ac:dyDescent="0.7">
      <c r="B20" s="34" t="s">
        <v>396</v>
      </c>
      <c r="C20" s="35">
        <v>0.03</v>
      </c>
    </row>
    <row r="21" spans="2:3" x14ac:dyDescent="0.7">
      <c r="B21" s="34" t="s">
        <v>397</v>
      </c>
      <c r="C21" s="35">
        <v>0.03</v>
      </c>
    </row>
    <row r="22" spans="2:3" x14ac:dyDescent="0.7">
      <c r="B22" s="34" t="s">
        <v>398</v>
      </c>
      <c r="C22" s="35">
        <v>0.03</v>
      </c>
    </row>
    <row r="23" spans="2:3" x14ac:dyDescent="0.7">
      <c r="B23" s="34" t="s">
        <v>399</v>
      </c>
      <c r="C23" s="35">
        <v>2.9000000000000001E-2</v>
      </c>
    </row>
    <row r="24" spans="2:3" x14ac:dyDescent="0.7">
      <c r="B24" s="34" t="s">
        <v>400</v>
      </c>
      <c r="C24" s="35">
        <v>2.9000000000000001E-2</v>
      </c>
    </row>
    <row r="25" spans="2:3" x14ac:dyDescent="0.7">
      <c r="B25" s="34" t="s">
        <v>401</v>
      </c>
      <c r="C25" s="35">
        <v>2.8000000000000001E-2</v>
      </c>
    </row>
    <row r="26" spans="2:3" x14ac:dyDescent="0.7">
      <c r="B26" s="34" t="s">
        <v>402</v>
      </c>
      <c r="C26" s="35">
        <v>2.7E-2</v>
      </c>
    </row>
    <row r="27" spans="2:3" x14ac:dyDescent="0.7">
      <c r="B27" s="34" t="s">
        <v>403</v>
      </c>
      <c r="C27" s="35">
        <v>2.8000000000000001E-2</v>
      </c>
    </row>
    <row r="28" spans="2:3" x14ac:dyDescent="0.7">
      <c r="B28" s="34" t="s">
        <v>404</v>
      </c>
      <c r="C28" s="35">
        <v>2.9000000000000001E-2</v>
      </c>
    </row>
    <row r="29" spans="2:3" x14ac:dyDescent="0.7">
      <c r="B29" s="34" t="s">
        <v>405</v>
      </c>
      <c r="C29" s="35">
        <v>2.7E-2</v>
      </c>
    </row>
    <row r="30" spans="2:3" x14ac:dyDescent="0.7">
      <c r="B30" s="34" t="s">
        <v>406</v>
      </c>
      <c r="C30" s="35">
        <v>2.5999999999999999E-2</v>
      </c>
    </row>
    <row r="31" spans="2:3" x14ac:dyDescent="0.7">
      <c r="B31" s="34" t="s">
        <v>407</v>
      </c>
      <c r="C31" s="35">
        <v>2.8000000000000001E-2</v>
      </c>
    </row>
    <row r="32" spans="2:3" x14ac:dyDescent="0.7">
      <c r="B32" s="34" t="s">
        <v>408</v>
      </c>
      <c r="C32" s="35">
        <v>2.9000000000000001E-2</v>
      </c>
    </row>
    <row r="33" spans="2:3" x14ac:dyDescent="0.7">
      <c r="B33" s="34" t="s">
        <v>409</v>
      </c>
      <c r="C33" s="35">
        <v>0.03</v>
      </c>
    </row>
    <row r="34" spans="2:3" x14ac:dyDescent="0.7">
      <c r="B34" s="34" t="s">
        <v>410</v>
      </c>
      <c r="C34" s="35">
        <v>3.4000000000000002E-2</v>
      </c>
    </row>
    <row r="35" spans="2:3" x14ac:dyDescent="0.7">
      <c r="B35" s="34" t="s">
        <v>411</v>
      </c>
      <c r="C35" s="35">
        <v>3.4000000000000002E-2</v>
      </c>
    </row>
    <row r="36" spans="2:3" x14ac:dyDescent="0.7">
      <c r="B36" s="34" t="s">
        <v>412</v>
      </c>
      <c r="C36" s="35">
        <v>2.9000000000000001E-2</v>
      </c>
    </row>
    <row r="37" spans="2:3" x14ac:dyDescent="0.7">
      <c r="B37" s="34" t="s">
        <v>413</v>
      </c>
      <c r="C37" s="35">
        <v>2.8000000000000001E-2</v>
      </c>
    </row>
    <row r="38" spans="2:3" x14ac:dyDescent="0.7">
      <c r="B38" s="34" t="s">
        <v>414</v>
      </c>
      <c r="C38" s="35">
        <v>0.03</v>
      </c>
    </row>
    <row r="39" spans="2:3" x14ac:dyDescent="0.7">
      <c r="B39" s="34" t="s">
        <v>415</v>
      </c>
      <c r="C39" s="35">
        <v>3.2000000000000001E-2</v>
      </c>
    </row>
    <row r="40" spans="2:3" x14ac:dyDescent="0.7">
      <c r="B40" s="34" t="s">
        <v>416</v>
      </c>
      <c r="C40" s="35">
        <v>0.03</v>
      </c>
    </row>
    <row r="41" spans="2:3" x14ac:dyDescent="0.7">
      <c r="B41" s="34" t="s">
        <v>417</v>
      </c>
      <c r="C41" s="35">
        <v>3.3000000000000002E-2</v>
      </c>
    </row>
    <row r="42" spans="2:3" x14ac:dyDescent="0.7">
      <c r="B42" s="34" t="s">
        <v>418</v>
      </c>
      <c r="C42" s="35">
        <v>3.3000000000000002E-2</v>
      </c>
    </row>
    <row r="43" spans="2:3" x14ac:dyDescent="0.7">
      <c r="B43" s="34" t="s">
        <v>419</v>
      </c>
      <c r="C43" s="35">
        <v>2.9000000000000001E-2</v>
      </c>
    </row>
    <row r="44" spans="2:3" x14ac:dyDescent="0.7">
      <c r="B44" s="34" t="s">
        <v>420</v>
      </c>
      <c r="C44" s="35">
        <v>3.4000000000000002E-2</v>
      </c>
    </row>
    <row r="45" spans="2:3" x14ac:dyDescent="0.7">
      <c r="B45" s="34" t="s">
        <v>421</v>
      </c>
      <c r="C45" s="35">
        <v>3.3000000000000002E-2</v>
      </c>
    </row>
    <row r="46" spans="2:3" x14ac:dyDescent="0.7">
      <c r="B46" s="34" t="s">
        <v>422</v>
      </c>
      <c r="C46" s="35">
        <v>3.3000000000000002E-2</v>
      </c>
    </row>
    <row r="47" spans="2:3" x14ac:dyDescent="0.7">
      <c r="B47" s="34" t="s">
        <v>423</v>
      </c>
      <c r="C47" s="35">
        <v>3.4000000000000002E-2</v>
      </c>
    </row>
    <row r="48" spans="2:3" x14ac:dyDescent="0.7">
      <c r="B48" s="34" t="s">
        <v>424</v>
      </c>
      <c r="C48" s="35">
        <v>3.3000000000000002E-2</v>
      </c>
    </row>
    <row r="49" spans="2:3" x14ac:dyDescent="0.7">
      <c r="B49" s="34" t="s">
        <v>425</v>
      </c>
      <c r="C49" s="35">
        <v>3.3000000000000002E-2</v>
      </c>
    </row>
    <row r="50" spans="2:3" x14ac:dyDescent="0.7">
      <c r="B50" s="34" t="s">
        <v>426</v>
      </c>
      <c r="C50" s="35">
        <v>3.3000000000000002E-2</v>
      </c>
    </row>
    <row r="51" spans="2:3" x14ac:dyDescent="0.7">
      <c r="B51" s="58" t="s">
        <v>427</v>
      </c>
      <c r="C51" s="59">
        <v>0.03</v>
      </c>
    </row>
  </sheetData>
  <sheetProtection algorithmName="SHA-512" hashValue="Mk4NPa4CnSY7CvxPtkaR5kZq4sW3H/+TWZZ8rZBxJWd+LrB9vpGCmKnv5j7yf1yriQ2Wdgqm+AVe+YjAOQQbvA==" saltValue="06yfNmXJolkFgRMTrhy2Vw==" spinCount="100000" sheet="1" objects="1" scenarios="1"/>
  <phoneticPr fontId="1"/>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685FE0-4B15-4257-8C84-F7F5511CB9E7}">
  <sheetPr>
    <tabColor theme="1"/>
  </sheetPr>
  <dimension ref="A1"/>
  <sheetViews>
    <sheetView topLeftCell="A10" zoomScale="115" zoomScaleNormal="115" workbookViewId="0">
      <selection activeCell="D29" sqref="D29"/>
    </sheetView>
  </sheetViews>
  <sheetFormatPr defaultRowHeight="17.649999999999999" x14ac:dyDescent="0.7"/>
  <sheetData/>
  <phoneticPr fontId="1"/>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DFEC68-D3D0-412E-856F-E9BDF3CC2544}">
  <sheetPr>
    <tabColor theme="1"/>
  </sheetPr>
  <dimension ref="A1:Q52"/>
  <sheetViews>
    <sheetView showGridLines="0" zoomScale="80" zoomScaleNormal="80" workbookViewId="0">
      <selection activeCell="D29" sqref="D29"/>
    </sheetView>
  </sheetViews>
  <sheetFormatPr defaultColWidth="9" defaultRowHeight="17.649999999999999" x14ac:dyDescent="0.7"/>
  <cols>
    <col min="1" max="16384" width="9" style="1"/>
  </cols>
  <sheetData>
    <row r="1" spans="2:2" x14ac:dyDescent="0.7">
      <c r="B1" s="8" t="s">
        <v>428</v>
      </c>
    </row>
    <row r="2" spans="2:2" x14ac:dyDescent="0.7">
      <c r="B2" s="1" t="s">
        <v>429</v>
      </c>
    </row>
    <row r="3" spans="2:2" x14ac:dyDescent="0.7">
      <c r="B3" s="1" t="s">
        <v>430</v>
      </c>
    </row>
    <row r="5" spans="2:2" x14ac:dyDescent="0.7">
      <c r="B5" s="1" t="s">
        <v>431</v>
      </c>
    </row>
    <row r="6" spans="2:2" x14ac:dyDescent="0.7">
      <c r="B6" s="1" t="s">
        <v>432</v>
      </c>
    </row>
    <row r="7" spans="2:2" x14ac:dyDescent="0.7">
      <c r="B7" s="1" t="s">
        <v>433</v>
      </c>
    </row>
    <row r="8" spans="2:2" x14ac:dyDescent="0.7">
      <c r="B8" s="1" t="s">
        <v>434</v>
      </c>
    </row>
    <row r="9" spans="2:2" x14ac:dyDescent="0.7">
      <c r="B9" s="1" t="s">
        <v>435</v>
      </c>
    </row>
    <row r="10" spans="2:2" x14ac:dyDescent="0.7">
      <c r="B10" s="1" t="s">
        <v>436</v>
      </c>
    </row>
    <row r="11" spans="2:2" x14ac:dyDescent="0.7">
      <c r="B11" s="1" t="s">
        <v>437</v>
      </c>
    </row>
    <row r="12" spans="2:2" x14ac:dyDescent="0.7">
      <c r="B12" s="1" t="s">
        <v>438</v>
      </c>
    </row>
    <row r="13" spans="2:2" x14ac:dyDescent="0.7">
      <c r="B13" s="1" t="s">
        <v>439</v>
      </c>
    </row>
    <row r="14" spans="2:2" x14ac:dyDescent="0.7">
      <c r="B14" s="1" t="s">
        <v>440</v>
      </c>
    </row>
    <row r="15" spans="2:2" x14ac:dyDescent="0.7">
      <c r="B15" s="1" t="s">
        <v>441</v>
      </c>
    </row>
    <row r="17" spans="2:17" x14ac:dyDescent="0.7">
      <c r="B17" s="1" t="s">
        <v>442</v>
      </c>
      <c r="Q17" s="10" t="s">
        <v>443</v>
      </c>
    </row>
    <row r="18" spans="2:17" x14ac:dyDescent="0.7">
      <c r="B18" s="1" t="s">
        <v>444</v>
      </c>
    </row>
    <row r="19" spans="2:17" x14ac:dyDescent="0.7">
      <c r="B19" s="1" t="s">
        <v>445</v>
      </c>
    </row>
    <row r="20" spans="2:17" x14ac:dyDescent="0.7">
      <c r="B20" s="1" t="s">
        <v>446</v>
      </c>
    </row>
    <row r="21" spans="2:17" x14ac:dyDescent="0.7">
      <c r="B21" s="1" t="s">
        <v>447</v>
      </c>
    </row>
    <row r="22" spans="2:17" x14ac:dyDescent="0.7">
      <c r="B22" s="1" t="s">
        <v>448</v>
      </c>
    </row>
    <row r="23" spans="2:17" x14ac:dyDescent="0.7">
      <c r="B23" s="1" t="s">
        <v>449</v>
      </c>
    </row>
    <row r="24" spans="2:17" x14ac:dyDescent="0.7">
      <c r="B24" s="1" t="s">
        <v>450</v>
      </c>
    </row>
    <row r="25" spans="2:17" x14ac:dyDescent="0.7">
      <c r="B25" s="1" t="s">
        <v>451</v>
      </c>
    </row>
    <row r="26" spans="2:17" x14ac:dyDescent="0.7">
      <c r="B26" s="1" t="s">
        <v>452</v>
      </c>
    </row>
    <row r="27" spans="2:17" x14ac:dyDescent="0.7">
      <c r="B27" s="1" t="s">
        <v>453</v>
      </c>
    </row>
    <row r="28" spans="2:17" x14ac:dyDescent="0.7">
      <c r="B28" s="1" t="s">
        <v>454</v>
      </c>
      <c r="Q28" s="10" t="s">
        <v>455</v>
      </c>
    </row>
    <row r="29" spans="2:17" x14ac:dyDescent="0.7">
      <c r="B29" s="1" t="s">
        <v>456</v>
      </c>
      <c r="Q29" s="10"/>
    </row>
    <row r="30" spans="2:17" x14ac:dyDescent="0.7">
      <c r="B30" s="1" t="s">
        <v>457</v>
      </c>
      <c r="Q30" s="10"/>
    </row>
    <row r="31" spans="2:17" x14ac:dyDescent="0.7">
      <c r="B31" s="1" t="s">
        <v>458</v>
      </c>
      <c r="Q31" s="10"/>
    </row>
    <row r="32" spans="2:17" x14ac:dyDescent="0.7">
      <c r="B32" s="1" t="s">
        <v>459</v>
      </c>
      <c r="Q32" s="10"/>
    </row>
    <row r="33" spans="1:17" x14ac:dyDescent="0.7">
      <c r="B33" s="1" t="s">
        <v>460</v>
      </c>
      <c r="Q33" s="10"/>
    </row>
    <row r="34" spans="1:17" x14ac:dyDescent="0.7">
      <c r="B34" s="1" t="s">
        <v>461</v>
      </c>
      <c r="Q34" s="10"/>
    </row>
    <row r="35" spans="1:17" x14ac:dyDescent="0.7">
      <c r="B35" s="1" t="s">
        <v>462</v>
      </c>
      <c r="Q35" s="10"/>
    </row>
    <row r="36" spans="1:17" x14ac:dyDescent="0.7">
      <c r="B36" s="1" t="s">
        <v>463</v>
      </c>
      <c r="Q36" s="10"/>
    </row>
    <row r="37" spans="1:17" x14ac:dyDescent="0.7">
      <c r="Q37" s="10"/>
    </row>
    <row r="38" spans="1:17" x14ac:dyDescent="0.7">
      <c r="B38" s="1" t="s">
        <v>464</v>
      </c>
      <c r="Q38" s="10"/>
    </row>
    <row r="39" spans="1:17" x14ac:dyDescent="0.7">
      <c r="B39" s="1" t="s">
        <v>465</v>
      </c>
      <c r="Q39" s="10"/>
    </row>
    <row r="40" spans="1:17" x14ac:dyDescent="0.7">
      <c r="B40" s="1" t="s">
        <v>466</v>
      </c>
      <c r="Q40" s="10"/>
    </row>
    <row r="41" spans="1:17" x14ac:dyDescent="0.7">
      <c r="B41" s="1" t="s">
        <v>467</v>
      </c>
      <c r="Q41" s="10"/>
    </row>
    <row r="42" spans="1:17" x14ac:dyDescent="0.7">
      <c r="B42" s="1" t="s">
        <v>468</v>
      </c>
      <c r="Q42" s="10"/>
    </row>
    <row r="43" spans="1:17" x14ac:dyDescent="0.7">
      <c r="A43" s="1" t="s">
        <v>469</v>
      </c>
      <c r="B43" s="1" t="s">
        <v>470</v>
      </c>
      <c r="Q43" s="10" t="s">
        <v>471</v>
      </c>
    </row>
    <row r="44" spans="1:17" x14ac:dyDescent="0.7">
      <c r="B44" s="1" t="s">
        <v>472</v>
      </c>
      <c r="Q44" s="10"/>
    </row>
    <row r="45" spans="1:17" x14ac:dyDescent="0.7">
      <c r="B45" s="1" t="s">
        <v>473</v>
      </c>
      <c r="Q45" s="10"/>
    </row>
    <row r="46" spans="1:17" x14ac:dyDescent="0.7">
      <c r="B46" s="1" t="s">
        <v>474</v>
      </c>
      <c r="Q46" s="10"/>
    </row>
    <row r="47" spans="1:17" x14ac:dyDescent="0.7">
      <c r="B47" s="1" t="s">
        <v>475</v>
      </c>
      <c r="Q47" s="10"/>
    </row>
    <row r="48" spans="1:17" x14ac:dyDescent="0.7">
      <c r="A48" s="1" t="s">
        <v>469</v>
      </c>
      <c r="B48" s="1" t="s">
        <v>476</v>
      </c>
      <c r="Q48" s="10" t="s">
        <v>477</v>
      </c>
    </row>
    <row r="49" spans="1:17" x14ac:dyDescent="0.7">
      <c r="A49" s="1" t="s">
        <v>469</v>
      </c>
      <c r="B49" s="9" t="s">
        <v>478</v>
      </c>
      <c r="Q49" s="10" t="s">
        <v>479</v>
      </c>
    </row>
    <row r="50" spans="1:17" x14ac:dyDescent="0.7">
      <c r="B50" s="1" t="s">
        <v>480</v>
      </c>
    </row>
    <row r="51" spans="1:17" x14ac:dyDescent="0.7">
      <c r="B51" s="1" t="s">
        <v>481</v>
      </c>
    </row>
    <row r="52" spans="1:17" x14ac:dyDescent="0.7">
      <c r="B52" s="1" t="s">
        <v>482</v>
      </c>
      <c r="Q52" s="10" t="s">
        <v>483</v>
      </c>
    </row>
  </sheetData>
  <phoneticPr fontId="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28B1C5-C496-4545-B8AB-6FA67B9AE8D2}">
  <sheetPr>
    <tabColor theme="7" tint="0.79998168889431442"/>
    <pageSetUpPr fitToPage="1"/>
  </sheetPr>
  <dimension ref="A1:D47"/>
  <sheetViews>
    <sheetView showGridLines="0" tabSelected="1" topLeftCell="A17" zoomScale="85" zoomScaleNormal="85" workbookViewId="0">
      <selection activeCell="B25" sqref="B25:D25"/>
    </sheetView>
  </sheetViews>
  <sheetFormatPr defaultRowHeight="17.649999999999999" x14ac:dyDescent="0.7"/>
  <cols>
    <col min="1" max="1" width="3" customWidth="1"/>
    <col min="2" max="2" width="16.25" customWidth="1"/>
    <col min="3" max="3" width="23.5" bestFit="1" customWidth="1"/>
    <col min="4" max="4" width="87.5" customWidth="1"/>
  </cols>
  <sheetData>
    <row r="1" spans="1:4" s="1" customFormat="1" ht="14.45" customHeight="1" x14ac:dyDescent="0.7">
      <c r="A1" s="149" t="s">
        <v>15</v>
      </c>
      <c r="D1" s="3"/>
    </row>
    <row r="2" spans="1:4" s="1" customFormat="1" ht="7.5" customHeight="1" x14ac:dyDescent="0.7">
      <c r="A2" s="71"/>
      <c r="D2" s="3"/>
    </row>
    <row r="3" spans="1:4" s="1" customFormat="1" ht="22.9" x14ac:dyDescent="0.7">
      <c r="B3" s="109" t="s">
        <v>16</v>
      </c>
      <c r="D3" s="3"/>
    </row>
    <row r="4" spans="1:4" s="1" customFormat="1" ht="16.149999999999999" customHeight="1" x14ac:dyDescent="0.7">
      <c r="B4" s="190"/>
      <c r="D4" s="3"/>
    </row>
    <row r="6" spans="1:4" ht="29.25" customHeight="1" x14ac:dyDescent="0.7">
      <c r="B6" s="28" t="s">
        <v>17</v>
      </c>
      <c r="C6" s="176"/>
      <c r="D6" s="193"/>
    </row>
    <row r="7" spans="1:4" ht="29.25" customHeight="1" x14ac:dyDescent="0.7">
      <c r="B7" s="28" t="s">
        <v>18</v>
      </c>
      <c r="C7" s="176"/>
      <c r="D7" s="141"/>
    </row>
    <row r="8" spans="1:4" ht="29.25" customHeight="1" x14ac:dyDescent="0.7">
      <c r="B8" s="28" t="s">
        <v>19</v>
      </c>
      <c r="C8" s="176"/>
      <c r="D8" s="141"/>
    </row>
    <row r="9" spans="1:4" ht="29.25" customHeight="1" x14ac:dyDescent="0.7">
      <c r="B9" s="28" t="s">
        <v>20</v>
      </c>
      <c r="C9" s="176"/>
      <c r="D9" s="141"/>
    </row>
    <row r="10" spans="1:4" ht="29.25" customHeight="1" x14ac:dyDescent="0.7">
      <c r="B10" s="28" t="s">
        <v>21</v>
      </c>
      <c r="C10" s="176"/>
      <c r="D10" s="141"/>
    </row>
    <row r="11" spans="1:4" ht="29.25" customHeight="1" x14ac:dyDescent="0.7">
      <c r="B11" s="90" t="s">
        <v>22</v>
      </c>
      <c r="C11" s="91" t="s">
        <v>23</v>
      </c>
      <c r="D11" s="141"/>
    </row>
    <row r="12" spans="1:4" ht="29.25" customHeight="1" x14ac:dyDescent="0.7">
      <c r="B12" s="92"/>
      <c r="C12" s="91" t="s">
        <v>24</v>
      </c>
      <c r="D12" s="141"/>
    </row>
    <row r="13" spans="1:4" ht="29.25" customHeight="1" x14ac:dyDescent="0.7">
      <c r="B13" s="92"/>
      <c r="C13" s="91" t="s">
        <v>25</v>
      </c>
      <c r="D13" s="141"/>
    </row>
    <row r="14" spans="1:4" ht="29.25" customHeight="1" x14ac:dyDescent="0.7">
      <c r="B14" s="92"/>
      <c r="C14" s="91" t="s">
        <v>26</v>
      </c>
      <c r="D14" s="141"/>
    </row>
    <row r="15" spans="1:4" ht="29.25" customHeight="1" x14ac:dyDescent="0.7">
      <c r="B15" s="92"/>
      <c r="C15" s="93" t="s">
        <v>27</v>
      </c>
      <c r="D15" s="141"/>
    </row>
    <row r="16" spans="1:4" ht="29.25" customHeight="1" x14ac:dyDescent="0.7">
      <c r="B16" s="92"/>
      <c r="C16" s="91" t="s">
        <v>28</v>
      </c>
      <c r="D16" s="141"/>
    </row>
    <row r="17" spans="2:4" ht="29.25" customHeight="1" x14ac:dyDescent="0.7">
      <c r="B17" s="94"/>
      <c r="C17" s="91" t="s">
        <v>29</v>
      </c>
      <c r="D17" s="141"/>
    </row>
    <row r="18" spans="2:4" ht="29.25" customHeight="1" x14ac:dyDescent="0.7">
      <c r="B18" s="90" t="s">
        <v>30</v>
      </c>
      <c r="C18" s="91" t="s">
        <v>23</v>
      </c>
      <c r="D18" s="141"/>
    </row>
    <row r="19" spans="2:4" ht="29.25" customHeight="1" x14ac:dyDescent="0.7">
      <c r="B19" s="92"/>
      <c r="C19" s="91" t="s">
        <v>24</v>
      </c>
      <c r="D19" s="141"/>
    </row>
    <row r="20" spans="2:4" ht="29.25" customHeight="1" x14ac:dyDescent="0.7">
      <c r="B20" s="92"/>
      <c r="C20" s="91" t="s">
        <v>25</v>
      </c>
      <c r="D20" s="141"/>
    </row>
    <row r="21" spans="2:4" ht="29.25" customHeight="1" x14ac:dyDescent="0.7">
      <c r="B21" s="92"/>
      <c r="C21" s="91" t="s">
        <v>26</v>
      </c>
      <c r="D21" s="141"/>
    </row>
    <row r="22" spans="2:4" ht="29.25" customHeight="1" x14ac:dyDescent="0.7">
      <c r="B22" s="92"/>
      <c r="C22" s="91" t="s">
        <v>31</v>
      </c>
      <c r="D22" s="141"/>
    </row>
    <row r="23" spans="2:4" ht="29.25" customHeight="1" x14ac:dyDescent="0.7">
      <c r="B23" s="92"/>
      <c r="C23" s="91" t="s">
        <v>28</v>
      </c>
      <c r="D23" s="141"/>
    </row>
    <row r="24" spans="2:4" ht="29.25" customHeight="1" x14ac:dyDescent="0.7">
      <c r="B24" s="94"/>
      <c r="C24" s="91" t="s">
        <v>29</v>
      </c>
      <c r="D24" s="141"/>
    </row>
    <row r="25" spans="2:4" ht="116.25" customHeight="1" x14ac:dyDescent="0.7">
      <c r="B25" s="207" t="s">
        <v>32</v>
      </c>
      <c r="C25" s="208"/>
      <c r="D25" s="209"/>
    </row>
    <row r="26" spans="2:4" ht="29.25" customHeight="1" x14ac:dyDescent="0.7">
      <c r="B26" s="27"/>
      <c r="C26" s="179"/>
      <c r="D26" s="141" t="s">
        <v>33</v>
      </c>
    </row>
    <row r="27" spans="2:4" ht="19.149999999999999" x14ac:dyDescent="0.7">
      <c r="B27" s="102" t="s">
        <v>34</v>
      </c>
    </row>
    <row r="29" spans="2:4" x14ac:dyDescent="0.7">
      <c r="B29" s="177" t="s">
        <v>35</v>
      </c>
      <c r="C29" s="175"/>
      <c r="D29" s="176"/>
    </row>
    <row r="30" spans="2:4" ht="29.25" customHeight="1" x14ac:dyDescent="0.7">
      <c r="B30" s="90" t="s">
        <v>36</v>
      </c>
      <c r="C30" s="91" t="s">
        <v>37</v>
      </c>
      <c r="D30" s="141"/>
    </row>
    <row r="31" spans="2:4" ht="29.25" customHeight="1" x14ac:dyDescent="0.7">
      <c r="B31" s="94"/>
      <c r="C31" s="91" t="s">
        <v>38</v>
      </c>
      <c r="D31" s="141"/>
    </row>
    <row r="32" spans="2:4" ht="29.25" customHeight="1" x14ac:dyDescent="0.7">
      <c r="B32" s="90" t="s">
        <v>39</v>
      </c>
      <c r="C32" s="91" t="s">
        <v>37</v>
      </c>
      <c r="D32" s="141"/>
    </row>
    <row r="33" spans="2:4" ht="29.25" customHeight="1" x14ac:dyDescent="0.7">
      <c r="B33" s="94"/>
      <c r="C33" s="91" t="s">
        <v>38</v>
      </c>
      <c r="D33" s="141"/>
    </row>
    <row r="34" spans="2:4" ht="29.25" customHeight="1" x14ac:dyDescent="0.7">
      <c r="B34" s="90" t="s">
        <v>40</v>
      </c>
      <c r="C34" s="91" t="s">
        <v>37</v>
      </c>
      <c r="D34" s="141"/>
    </row>
    <row r="35" spans="2:4" ht="29.25" customHeight="1" x14ac:dyDescent="0.7">
      <c r="B35" s="94"/>
      <c r="C35" s="91" t="s">
        <v>38</v>
      </c>
      <c r="D35" s="141"/>
    </row>
    <row r="36" spans="2:4" ht="29.25" customHeight="1" x14ac:dyDescent="0.7">
      <c r="B36" s="90" t="s">
        <v>41</v>
      </c>
      <c r="C36" s="91" t="s">
        <v>37</v>
      </c>
      <c r="D36" s="141"/>
    </row>
    <row r="37" spans="2:4" ht="29.25" customHeight="1" x14ac:dyDescent="0.7">
      <c r="B37" s="94"/>
      <c r="C37" s="91" t="s">
        <v>38</v>
      </c>
      <c r="D37" s="141"/>
    </row>
    <row r="38" spans="2:4" ht="29.25" customHeight="1" x14ac:dyDescent="0.7">
      <c r="B38" s="90" t="s">
        <v>42</v>
      </c>
      <c r="C38" s="91" t="s">
        <v>37</v>
      </c>
      <c r="D38" s="141"/>
    </row>
    <row r="39" spans="2:4" ht="29.25" customHeight="1" x14ac:dyDescent="0.7">
      <c r="B39" s="94"/>
      <c r="C39" s="91" t="s">
        <v>38</v>
      </c>
      <c r="D39" s="141"/>
    </row>
    <row r="40" spans="2:4" ht="29.25" customHeight="1" x14ac:dyDescent="0.7">
      <c r="B40" s="90" t="s">
        <v>43</v>
      </c>
      <c r="C40" s="91" t="s">
        <v>37</v>
      </c>
      <c r="D40" s="141"/>
    </row>
    <row r="41" spans="2:4" ht="29.25" customHeight="1" x14ac:dyDescent="0.7">
      <c r="B41" s="94"/>
      <c r="C41" s="91" t="s">
        <v>38</v>
      </c>
      <c r="D41" s="141"/>
    </row>
    <row r="42" spans="2:4" ht="29.25" customHeight="1" x14ac:dyDescent="0.7">
      <c r="B42" s="90" t="s">
        <v>44</v>
      </c>
      <c r="C42" s="91" t="s">
        <v>37</v>
      </c>
      <c r="D42" s="141"/>
    </row>
    <row r="43" spans="2:4" ht="29.25" customHeight="1" x14ac:dyDescent="0.7">
      <c r="B43" s="94"/>
      <c r="C43" s="91" t="s">
        <v>38</v>
      </c>
      <c r="D43" s="141"/>
    </row>
    <row r="44" spans="2:4" ht="29.25" customHeight="1" x14ac:dyDescent="0.7">
      <c r="B44" s="90" t="s">
        <v>45</v>
      </c>
      <c r="C44" s="91" t="s">
        <v>37</v>
      </c>
      <c r="D44" s="141"/>
    </row>
    <row r="45" spans="2:4" ht="29.25" customHeight="1" x14ac:dyDescent="0.7">
      <c r="B45" s="94"/>
      <c r="C45" s="91" t="s">
        <v>38</v>
      </c>
      <c r="D45" s="141"/>
    </row>
    <row r="46" spans="2:4" ht="29.25" customHeight="1" x14ac:dyDescent="0.7">
      <c r="B46" s="90" t="s">
        <v>46</v>
      </c>
      <c r="C46" s="91" t="s">
        <v>37</v>
      </c>
      <c r="D46" s="141"/>
    </row>
    <row r="47" spans="2:4" ht="29.25" customHeight="1" x14ac:dyDescent="0.7">
      <c r="B47" s="94"/>
      <c r="C47" s="91" t="s">
        <v>38</v>
      </c>
      <c r="D47" s="141"/>
    </row>
  </sheetData>
  <sheetProtection algorithmName="SHA-512" hashValue="IkTygnyomk8vQipl3v8b2as/S/xywVkSHWIQrw6asJ55eI7ttwyNpIKa9Y0PsiIhEFFJEwhpJQZRfZl8dhzbyQ==" saltValue="Xc4t8Cm+MC0lHgric7uV0A==" spinCount="100000" sheet="1" objects="1" scenarios="1"/>
  <mergeCells count="1">
    <mergeCell ref="B25:D25"/>
  </mergeCells>
  <phoneticPr fontId="1"/>
  <dataValidations count="4">
    <dataValidation type="list" allowBlank="1" showInputMessage="1" showErrorMessage="1" sqref="D26:D27" xr:uid="{5F1A5418-13BB-4DC5-8E44-A5FC6B58BB06}">
      <formula1>"該当する,該当しない"</formula1>
    </dataValidation>
    <dataValidation type="date" operator="greaterThanOrEqual" allowBlank="1" showInputMessage="1" showErrorMessage="1" error="2024年3月1日以降の日付を入力してください。" sqref="D6" xr:uid="{B9E06EDB-6A45-4077-86CE-17AF28E7271A}">
      <formula1>45352</formula1>
    </dataValidation>
    <dataValidation type="textLength" operator="equal" allowBlank="1" showInputMessage="1" showErrorMessage="1" error="法人番号(13桁)を入力してください" sqref="D7 D30 D32 D34 D36 D38 D40 D42 D44 D46" xr:uid="{B5111B2B-7AEF-48D4-A993-62352D67B234}">
      <formula1>13</formula1>
    </dataValidation>
    <dataValidation allowBlank="1" showInputMessage="1" showErrorMessage="1" prompt="ハイフンを除いて入力してください" sqref="D22:D23 D15:D16" xr:uid="{C79EA7DA-9293-42EF-9712-32B6173BE09C}"/>
  </dataValidations>
  <pageMargins left="0.25" right="0.25" top="0.75" bottom="0.75" header="0.3" footer="0.3"/>
  <pageSetup paperSize="9" scale="51" orientation="portrait" horizontalDpi="300" verticalDpi="0"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96819E-5FF3-4BDA-BB42-FCBFD900D0E7}">
  <sheetPr>
    <tabColor theme="1"/>
  </sheetPr>
  <dimension ref="B2:D56"/>
  <sheetViews>
    <sheetView showGridLines="0" zoomScale="85" zoomScaleNormal="85" workbookViewId="0">
      <selection activeCell="D29" sqref="D29"/>
    </sheetView>
  </sheetViews>
  <sheetFormatPr defaultRowHeight="17.649999999999999" x14ac:dyDescent="0.7"/>
  <cols>
    <col min="1" max="1" width="1.625" customWidth="1"/>
    <col min="2" max="2" width="7.25" style="12" customWidth="1"/>
    <col min="3" max="3" width="68.5" style="12" customWidth="1"/>
    <col min="4" max="4" width="70.5" style="12" customWidth="1"/>
  </cols>
  <sheetData>
    <row r="2" spans="2:4" x14ac:dyDescent="0.7">
      <c r="B2" t="s">
        <v>484</v>
      </c>
    </row>
    <row r="3" spans="2:4" x14ac:dyDescent="0.7">
      <c r="B3" s="13" t="s">
        <v>485</v>
      </c>
      <c r="C3" s="18" t="s">
        <v>486</v>
      </c>
      <c r="D3" s="18" t="s">
        <v>487</v>
      </c>
    </row>
    <row r="4" spans="2:4" x14ac:dyDescent="0.7">
      <c r="B4" s="14" t="s">
        <v>469</v>
      </c>
      <c r="C4" s="14" t="s">
        <v>488</v>
      </c>
      <c r="D4" s="21" t="s">
        <v>489</v>
      </c>
    </row>
    <row r="5" spans="2:4" ht="282" x14ac:dyDescent="0.7">
      <c r="B5" s="16"/>
      <c r="C5" s="16" t="s">
        <v>490</v>
      </c>
      <c r="D5" s="16" t="s">
        <v>491</v>
      </c>
    </row>
    <row r="6" spans="2:4" ht="193.9" x14ac:dyDescent="0.7">
      <c r="B6" s="15"/>
      <c r="C6" s="15"/>
      <c r="D6" s="15" t="s">
        <v>492</v>
      </c>
    </row>
    <row r="7" spans="2:4" x14ac:dyDescent="0.7">
      <c r="B7" s="14" t="s">
        <v>469</v>
      </c>
      <c r="C7" s="19" t="s">
        <v>493</v>
      </c>
      <c r="D7" s="212" t="s">
        <v>494</v>
      </c>
    </row>
    <row r="8" spans="2:4" x14ac:dyDescent="0.7">
      <c r="B8" s="16"/>
      <c r="C8" s="19" t="s">
        <v>495</v>
      </c>
      <c r="D8" s="213"/>
    </row>
    <row r="9" spans="2:4" x14ac:dyDescent="0.7">
      <c r="B9" s="16"/>
      <c r="C9" s="19" t="s">
        <v>496</v>
      </c>
      <c r="D9" s="213"/>
    </row>
    <row r="10" spans="2:4" x14ac:dyDescent="0.7">
      <c r="B10" s="16"/>
      <c r="C10" s="19" t="s">
        <v>497</v>
      </c>
      <c r="D10" s="213"/>
    </row>
    <row r="11" spans="2:4" ht="64.5" customHeight="1" x14ac:dyDescent="0.7">
      <c r="B11" s="15"/>
      <c r="C11" s="19"/>
      <c r="D11" s="214"/>
    </row>
    <row r="12" spans="2:4" ht="30.75" customHeight="1" x14ac:dyDescent="0.7">
      <c r="B12" s="14" t="s">
        <v>469</v>
      </c>
      <c r="C12" s="17" t="s">
        <v>498</v>
      </c>
      <c r="D12" s="21" t="s">
        <v>499</v>
      </c>
    </row>
    <row r="13" spans="2:4" ht="35.25" x14ac:dyDescent="0.7">
      <c r="B13" s="16"/>
      <c r="C13" s="19" t="s">
        <v>500</v>
      </c>
      <c r="D13" s="16" t="s">
        <v>501</v>
      </c>
    </row>
    <row r="14" spans="2:4" ht="70.5" x14ac:dyDescent="0.7">
      <c r="B14" s="15"/>
      <c r="C14" s="19" t="s">
        <v>502</v>
      </c>
      <c r="D14" s="15" t="s">
        <v>503</v>
      </c>
    </row>
    <row r="15" spans="2:4" x14ac:dyDescent="0.7">
      <c r="B15" s="14" t="s">
        <v>469</v>
      </c>
      <c r="C15" s="17" t="s">
        <v>504</v>
      </c>
      <c r="D15" s="21" t="s">
        <v>505</v>
      </c>
    </row>
    <row r="16" spans="2:4" ht="35.25" x14ac:dyDescent="0.7">
      <c r="B16" s="15"/>
      <c r="C16" s="20" t="s">
        <v>506</v>
      </c>
      <c r="D16" s="15"/>
    </row>
    <row r="17" spans="2:4" x14ac:dyDescent="0.7">
      <c r="B17" s="14" t="s">
        <v>507</v>
      </c>
      <c r="C17" s="14" t="s">
        <v>508</v>
      </c>
      <c r="D17" s="14"/>
    </row>
    <row r="18" spans="2:4" x14ac:dyDescent="0.7">
      <c r="B18" s="16"/>
      <c r="C18" s="16"/>
      <c r="D18" s="22" t="s">
        <v>509</v>
      </c>
    </row>
    <row r="19" spans="2:4" ht="35.25" x14ac:dyDescent="0.7">
      <c r="B19" s="16"/>
      <c r="C19" s="16"/>
      <c r="D19" s="22" t="s">
        <v>510</v>
      </c>
    </row>
    <row r="20" spans="2:4" ht="35.25" x14ac:dyDescent="0.7">
      <c r="B20" s="16"/>
      <c r="C20" s="16"/>
      <c r="D20" s="2" t="s">
        <v>511</v>
      </c>
    </row>
    <row r="21" spans="2:4" x14ac:dyDescent="0.7">
      <c r="B21" s="16"/>
      <c r="C21" s="16"/>
      <c r="D21" s="22" t="s">
        <v>512</v>
      </c>
    </row>
    <row r="22" spans="2:4" ht="70.5" x14ac:dyDescent="0.7">
      <c r="B22" s="16"/>
      <c r="C22" s="16"/>
      <c r="D22" s="16" t="s">
        <v>513</v>
      </c>
    </row>
    <row r="23" spans="2:4" x14ac:dyDescent="0.7">
      <c r="B23" s="16"/>
      <c r="C23" s="16"/>
      <c r="D23" s="22" t="s">
        <v>514</v>
      </c>
    </row>
    <row r="24" spans="2:4" x14ac:dyDescent="0.7">
      <c r="B24" s="16"/>
      <c r="C24" s="16"/>
      <c r="D24" s="16" t="s">
        <v>515</v>
      </c>
    </row>
    <row r="25" spans="2:4" x14ac:dyDescent="0.7">
      <c r="B25" s="16"/>
      <c r="C25" s="16"/>
      <c r="D25" s="22" t="s">
        <v>516</v>
      </c>
    </row>
    <row r="26" spans="2:4" x14ac:dyDescent="0.7">
      <c r="B26" s="16"/>
      <c r="C26" s="16"/>
      <c r="D26" s="16" t="s">
        <v>517</v>
      </c>
    </row>
    <row r="27" spans="2:4" x14ac:dyDescent="0.7">
      <c r="B27" s="16"/>
      <c r="C27" s="16"/>
      <c r="D27" s="16"/>
    </row>
    <row r="28" spans="2:4" x14ac:dyDescent="0.7">
      <c r="B28" s="14" t="s">
        <v>507</v>
      </c>
      <c r="C28" s="14" t="s">
        <v>518</v>
      </c>
      <c r="D28" s="14"/>
    </row>
    <row r="29" spans="2:4" ht="35.25" x14ac:dyDescent="0.7">
      <c r="B29" s="16"/>
      <c r="C29" s="16"/>
      <c r="D29" s="22" t="s">
        <v>519</v>
      </c>
    </row>
    <row r="30" spans="2:4" x14ac:dyDescent="0.7">
      <c r="B30" s="16"/>
      <c r="C30" s="16"/>
      <c r="D30" s="16"/>
    </row>
    <row r="31" spans="2:4" x14ac:dyDescent="0.7">
      <c r="B31" s="16"/>
      <c r="C31" s="16"/>
      <c r="D31" s="16" t="s">
        <v>520</v>
      </c>
    </row>
    <row r="32" spans="2:4" x14ac:dyDescent="0.7">
      <c r="B32" s="16"/>
      <c r="C32" s="16"/>
      <c r="D32" s="16"/>
    </row>
    <row r="33" spans="2:4" x14ac:dyDescent="0.7">
      <c r="B33" s="16"/>
      <c r="C33" s="16"/>
      <c r="D33" s="16"/>
    </row>
    <row r="34" spans="2:4" x14ac:dyDescent="0.7">
      <c r="B34" s="16"/>
      <c r="C34" s="16"/>
      <c r="D34" s="16"/>
    </row>
    <row r="35" spans="2:4" x14ac:dyDescent="0.7">
      <c r="B35" s="16"/>
      <c r="C35" s="16"/>
      <c r="D35" s="16"/>
    </row>
    <row r="36" spans="2:4" x14ac:dyDescent="0.7">
      <c r="B36" s="16"/>
      <c r="C36" s="16"/>
      <c r="D36" s="16"/>
    </row>
    <row r="37" spans="2:4" x14ac:dyDescent="0.7">
      <c r="B37" s="16"/>
      <c r="C37" s="16"/>
      <c r="D37" s="16"/>
    </row>
    <row r="38" spans="2:4" x14ac:dyDescent="0.7">
      <c r="B38" s="16"/>
      <c r="C38" s="16"/>
      <c r="D38" s="16"/>
    </row>
    <row r="39" spans="2:4" x14ac:dyDescent="0.7">
      <c r="B39" s="16"/>
      <c r="C39" s="16"/>
      <c r="D39" s="16"/>
    </row>
    <row r="40" spans="2:4" x14ac:dyDescent="0.7">
      <c r="B40" s="16"/>
      <c r="C40" s="16"/>
      <c r="D40" s="16"/>
    </row>
    <row r="41" spans="2:4" x14ac:dyDescent="0.7">
      <c r="B41" s="16"/>
      <c r="C41" s="16"/>
      <c r="D41" s="16"/>
    </row>
    <row r="42" spans="2:4" x14ac:dyDescent="0.7">
      <c r="B42" s="16"/>
      <c r="C42" s="16"/>
      <c r="D42" s="16"/>
    </row>
    <row r="43" spans="2:4" x14ac:dyDescent="0.7">
      <c r="B43" s="16"/>
      <c r="C43" s="16"/>
      <c r="D43" s="16"/>
    </row>
    <row r="44" spans="2:4" x14ac:dyDescent="0.7">
      <c r="B44" s="16"/>
      <c r="C44" s="16"/>
      <c r="D44" s="16"/>
    </row>
    <row r="45" spans="2:4" x14ac:dyDescent="0.7">
      <c r="B45" s="16"/>
      <c r="C45" s="16"/>
      <c r="D45" s="16"/>
    </row>
    <row r="46" spans="2:4" x14ac:dyDescent="0.7">
      <c r="B46" s="16"/>
      <c r="C46" s="16"/>
      <c r="D46" s="16"/>
    </row>
    <row r="47" spans="2:4" x14ac:dyDescent="0.7">
      <c r="B47" s="16"/>
      <c r="C47" s="16"/>
      <c r="D47" s="16"/>
    </row>
    <row r="48" spans="2:4" x14ac:dyDescent="0.7">
      <c r="B48" s="16"/>
      <c r="C48" s="16"/>
      <c r="D48" s="16"/>
    </row>
    <row r="49" spans="2:4" x14ac:dyDescent="0.7">
      <c r="B49" s="16"/>
      <c r="C49" s="16"/>
      <c r="D49" s="16"/>
    </row>
    <row r="50" spans="2:4" x14ac:dyDescent="0.7">
      <c r="B50" s="16"/>
      <c r="C50" s="16"/>
      <c r="D50" s="16"/>
    </row>
    <row r="51" spans="2:4" x14ac:dyDescent="0.7">
      <c r="B51" s="16"/>
      <c r="C51" s="16"/>
      <c r="D51" s="16"/>
    </row>
    <row r="52" spans="2:4" x14ac:dyDescent="0.7">
      <c r="B52" s="16"/>
      <c r="C52" s="16"/>
      <c r="D52" s="16"/>
    </row>
    <row r="53" spans="2:4" x14ac:dyDescent="0.7">
      <c r="B53" s="16"/>
      <c r="C53" s="16"/>
      <c r="D53" s="16"/>
    </row>
    <row r="54" spans="2:4" x14ac:dyDescent="0.7">
      <c r="B54" s="16"/>
      <c r="C54" s="16"/>
      <c r="D54" s="16"/>
    </row>
    <row r="55" spans="2:4" x14ac:dyDescent="0.7">
      <c r="B55" s="16"/>
      <c r="C55" s="16"/>
      <c r="D55" s="16"/>
    </row>
    <row r="56" spans="2:4" x14ac:dyDescent="0.7">
      <c r="B56" s="15"/>
      <c r="C56" s="15"/>
      <c r="D56" s="15"/>
    </row>
  </sheetData>
  <mergeCells count="1">
    <mergeCell ref="D7:D11"/>
  </mergeCells>
  <phoneticPr fontId="1"/>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289A3A-0C86-4D7D-BA7A-31398A253C29}">
  <sheetPr>
    <tabColor theme="7" tint="0.79998168889431442"/>
    <pageSetUpPr fitToPage="1"/>
  </sheetPr>
  <dimension ref="A1:R225"/>
  <sheetViews>
    <sheetView showGridLines="0" zoomScale="85" zoomScaleNormal="85" workbookViewId="0">
      <pane xSplit="6" ySplit="13" topLeftCell="G14" activePane="bottomRight" state="frozen"/>
      <selection pane="topRight"/>
      <selection pane="bottomLeft"/>
      <selection pane="bottomRight" activeCell="E9" sqref="E9"/>
    </sheetView>
  </sheetViews>
  <sheetFormatPr defaultColWidth="9" defaultRowHeight="17.649999999999999" x14ac:dyDescent="0.7"/>
  <cols>
    <col min="1" max="3" width="3.75" style="1" customWidth="1"/>
    <col min="4" max="4" width="5.5" style="3" bestFit="1" customWidth="1"/>
    <col min="5" max="5" width="74" style="1" customWidth="1"/>
    <col min="6" max="6" width="31.375" style="1" bestFit="1" customWidth="1"/>
    <col min="7" max="16" width="12.5" style="1" customWidth="1"/>
    <col min="17" max="17" width="9" style="1"/>
    <col min="18" max="21" width="12.5" style="1" customWidth="1"/>
    <col min="22" max="16384" width="9" style="1"/>
  </cols>
  <sheetData>
    <row r="1" spans="1:16" ht="14.45" customHeight="1" x14ac:dyDescent="0.7">
      <c r="A1" s="149" t="s">
        <v>15</v>
      </c>
    </row>
    <row r="2" spans="1:16" ht="7.5" customHeight="1" x14ac:dyDescent="0.7">
      <c r="A2" s="71"/>
    </row>
    <row r="3" spans="1:16" ht="22.9" x14ac:dyDescent="0.7">
      <c r="B3" s="109" t="s">
        <v>47</v>
      </c>
    </row>
    <row r="4" spans="1:16" ht="16.149999999999999" customHeight="1" thickBot="1" x14ac:dyDescent="0.75">
      <c r="B4" s="8"/>
      <c r="C4" s="8"/>
    </row>
    <row r="5" spans="1:16" ht="18" thickBot="1" x14ac:dyDescent="0.75">
      <c r="B5" s="8"/>
      <c r="C5" s="189" t="str">
        <f>IF(COUNTIF(G216:G225,"非該当")&gt;0,"要件を満たしていない入力項目が残存しています。最下行の&lt;要件の充足チェック&gt;欄で詳細を確認してください。","")</f>
        <v>要件を満たしていない入力項目が残存しています。最下行の&lt;要件の充足チェック&gt;欄で詳細を確認してください。</v>
      </c>
      <c r="D5" s="191"/>
      <c r="E5" s="191"/>
      <c r="F5" s="192"/>
    </row>
    <row r="6" spans="1:16" ht="16.149999999999999" customHeight="1" x14ac:dyDescent="0.7">
      <c r="B6" s="8"/>
      <c r="J6" s="102"/>
    </row>
    <row r="7" spans="1:16" ht="16.149999999999999" customHeight="1" x14ac:dyDescent="0.7">
      <c r="D7" s="53" t="s">
        <v>48</v>
      </c>
      <c r="E7" s="206" t="str">
        <f>IF(①申請者情報!$D$6="","",①申請者情報!$D$6)</f>
        <v/>
      </c>
      <c r="J7" s="102"/>
    </row>
    <row r="8" spans="1:16" ht="16.149999999999999" customHeight="1" x14ac:dyDescent="0.7">
      <c r="D8" s="53" t="s">
        <v>49</v>
      </c>
      <c r="E8" s="180" t="str">
        <f>_xlfn.CONCAT(①申請者情報!$D$8)</f>
        <v/>
      </c>
      <c r="J8" s="102"/>
    </row>
    <row r="9" spans="1:16" ht="16.149999999999999" customHeight="1" x14ac:dyDescent="0.7">
      <c r="B9" s="8"/>
      <c r="D9" s="53" t="s">
        <v>50</v>
      </c>
      <c r="E9" s="193"/>
    </row>
    <row r="10" spans="1:16" ht="16.149999999999999" customHeight="1" x14ac:dyDescent="0.7">
      <c r="D10" s="53" t="s">
        <v>51</v>
      </c>
      <c r="E10" s="193"/>
      <c r="F10" s="84"/>
      <c r="G10" s="1" t="s">
        <v>52</v>
      </c>
    </row>
    <row r="11" spans="1:16" x14ac:dyDescent="0.7">
      <c r="C11" s="8"/>
      <c r="D11" s="53" t="s">
        <v>53</v>
      </c>
      <c r="G11" s="97" t="s">
        <v>54</v>
      </c>
      <c r="H11" s="97" t="s">
        <v>55</v>
      </c>
      <c r="I11" s="97" t="s">
        <v>56</v>
      </c>
      <c r="J11" s="187" t="s">
        <v>57</v>
      </c>
      <c r="K11" s="187"/>
      <c r="L11" s="187"/>
      <c r="M11" s="187"/>
      <c r="N11" s="187"/>
      <c r="O11" s="187"/>
      <c r="P11" s="187"/>
    </row>
    <row r="12" spans="1:16" x14ac:dyDescent="0.7">
      <c r="B12" s="8"/>
      <c r="D12" s="53" t="s">
        <v>58</v>
      </c>
      <c r="E12" s="194"/>
      <c r="G12" s="188" t="str">
        <f>IF($E$9="","",EDATE(H12,-12))</f>
        <v/>
      </c>
      <c r="H12" s="188" t="str">
        <f>IF($E$9="","",EDATE(I12,-12))</f>
        <v/>
      </c>
      <c r="I12" s="188" t="str">
        <f>IF($E$9="","",$E$9)</f>
        <v/>
      </c>
      <c r="J12" s="188" t="str">
        <f t="shared" ref="J12:P12" si="0">IF($E$9="","",EDATE(I12,12))</f>
        <v/>
      </c>
      <c r="K12" s="188" t="str">
        <f t="shared" si="0"/>
        <v/>
      </c>
      <c r="L12" s="188" t="str">
        <f t="shared" si="0"/>
        <v/>
      </c>
      <c r="M12" s="188" t="str">
        <f t="shared" si="0"/>
        <v/>
      </c>
      <c r="N12" s="188" t="str">
        <f t="shared" si="0"/>
        <v/>
      </c>
      <c r="O12" s="188" t="str">
        <f t="shared" si="0"/>
        <v/>
      </c>
      <c r="P12" s="188" t="str">
        <f t="shared" si="0"/>
        <v/>
      </c>
    </row>
    <row r="13" spans="1:16" x14ac:dyDescent="0.7">
      <c r="D13" s="1"/>
      <c r="E13" s="169" t="str">
        <f>IF(E12="","",IF(①申請者情報!$D$26="該当する",EDATE($E$12,12),$E$12))</f>
        <v/>
      </c>
      <c r="G13" s="159" t="str">
        <f>IFERROR(IF(AND(G12&lt;&gt;"",$E$13=G12),"基準年",IF($E$13&lt;G12,IF(YEAR(G12)-YEAR($E$13)&lt;4,"事業化報告"&amp;YEAR(G12)-YEAR($E$13)&amp;"年目","－"),"")),"")</f>
        <v/>
      </c>
      <c r="H13" s="159" t="str">
        <f t="shared" ref="H13:P13" si="1">IFERROR(IF(AND(H12&lt;&gt;"",$E$13=H12),"基準年",IF($E$13&lt;H12,IF(YEAR(H12)-YEAR($E$13)&lt;4,"事業化報告"&amp;YEAR(H12)-YEAR($E$13)&amp;"年目","－"),"")),"")</f>
        <v/>
      </c>
      <c r="I13" s="159" t="str">
        <f t="shared" si="1"/>
        <v/>
      </c>
      <c r="J13" s="159" t="str">
        <f t="shared" si="1"/>
        <v/>
      </c>
      <c r="K13" s="159" t="str">
        <f t="shared" si="1"/>
        <v/>
      </c>
      <c r="L13" s="159" t="str">
        <f t="shared" si="1"/>
        <v/>
      </c>
      <c r="M13" s="159" t="str">
        <f t="shared" si="1"/>
        <v/>
      </c>
      <c r="N13" s="159" t="str">
        <f t="shared" si="1"/>
        <v/>
      </c>
      <c r="O13" s="159" t="str">
        <f t="shared" si="1"/>
        <v/>
      </c>
      <c r="P13" s="159" t="str">
        <f t="shared" si="1"/>
        <v/>
      </c>
    </row>
    <row r="14" spans="1:16" ht="19.899999999999999" x14ac:dyDescent="0.7">
      <c r="B14" s="38" t="s">
        <v>59</v>
      </c>
      <c r="D14" s="1"/>
      <c r="F14" s="48"/>
    </row>
    <row r="15" spans="1:16" x14ac:dyDescent="0.7">
      <c r="B15" s="82">
        <f>MAX($B$14:B14)+1</f>
        <v>1</v>
      </c>
      <c r="C15" s="75" t="s">
        <v>60</v>
      </c>
      <c r="D15" s="46"/>
      <c r="E15" s="47"/>
      <c r="F15" s="47"/>
      <c r="G15" s="23"/>
      <c r="H15" s="23"/>
      <c r="I15" s="23"/>
      <c r="J15" s="23"/>
      <c r="K15" s="23"/>
      <c r="L15" s="23"/>
      <c r="M15" s="23"/>
      <c r="N15" s="23"/>
      <c r="O15" s="23"/>
      <c r="P15" s="23"/>
    </row>
    <row r="16" spans="1:16" ht="29.25" customHeight="1" x14ac:dyDescent="0.7">
      <c r="C16" s="163"/>
      <c r="D16" s="5" t="str">
        <f>MAX($B$15:B16)&amp;"-"&amp;COUNTA($D$15:D15)+1</f>
        <v>1-1</v>
      </c>
      <c r="E16" s="40" t="s">
        <v>61</v>
      </c>
      <c r="F16" s="41"/>
      <c r="G16" s="195"/>
      <c r="H16" s="195"/>
      <c r="I16" s="195"/>
      <c r="J16" s="37"/>
      <c r="K16" s="37"/>
      <c r="L16" s="37"/>
      <c r="M16" s="37"/>
      <c r="N16" s="37"/>
      <c r="O16" s="37"/>
      <c r="P16" s="37"/>
    </row>
    <row r="17" spans="2:16" ht="29.25" customHeight="1" x14ac:dyDescent="0.7">
      <c r="C17" s="9"/>
      <c r="D17" s="5" t="str">
        <f>MAX($B$15:B17)&amp;"-"&amp;COUNTA($D$15:D16)+1</f>
        <v>1-2</v>
      </c>
      <c r="E17" s="160" t="s">
        <v>62</v>
      </c>
      <c r="F17" s="39"/>
      <c r="G17" s="195"/>
      <c r="H17" s="195"/>
      <c r="I17" s="195"/>
      <c r="J17" s="37"/>
      <c r="K17" s="37"/>
      <c r="L17" s="37"/>
      <c r="M17" s="37"/>
      <c r="N17" s="37"/>
      <c r="O17" s="37"/>
      <c r="P17" s="37"/>
    </row>
    <row r="18" spans="2:16" ht="29.25" customHeight="1" x14ac:dyDescent="0.7">
      <c r="C18" s="9"/>
      <c r="D18" s="5" t="str">
        <f>MAX($B$15:B18)&amp;"-"&amp;COUNTA($D$15:D17)+1</f>
        <v>1-3</v>
      </c>
      <c r="E18" s="160" t="s">
        <v>63</v>
      </c>
      <c r="F18" s="39"/>
      <c r="G18" s="195"/>
      <c r="H18" s="195"/>
      <c r="I18" s="195"/>
      <c r="J18" s="37"/>
      <c r="K18" s="37"/>
      <c r="L18" s="37"/>
      <c r="M18" s="37"/>
      <c r="N18" s="37"/>
      <c r="O18" s="37"/>
      <c r="P18" s="37"/>
    </row>
    <row r="19" spans="2:16" ht="29.25" customHeight="1" x14ac:dyDescent="0.7">
      <c r="C19" s="9"/>
      <c r="D19" s="5" t="str">
        <f>MAX($B$15:B19)&amp;"-"&amp;COUNTA($D$15:D18)+1</f>
        <v>1-4</v>
      </c>
      <c r="E19" s="161" t="s">
        <v>64</v>
      </c>
      <c r="F19" s="39"/>
      <c r="G19" s="195"/>
      <c r="H19" s="195"/>
      <c r="I19" s="195"/>
      <c r="J19" s="37"/>
      <c r="K19" s="37"/>
      <c r="L19" s="37"/>
      <c r="M19" s="37"/>
      <c r="N19" s="37"/>
      <c r="O19" s="37"/>
      <c r="P19" s="37"/>
    </row>
    <row r="20" spans="2:16" ht="29.25" customHeight="1" x14ac:dyDescent="0.7">
      <c r="C20" s="9"/>
      <c r="D20" s="5" t="str">
        <f>MAX($B$15:B20)&amp;"-"&amp;COUNTA($D$15:D19)+1</f>
        <v>1-5</v>
      </c>
      <c r="E20" s="161" t="s">
        <v>65</v>
      </c>
      <c r="F20" s="39"/>
      <c r="G20" s="195"/>
      <c r="H20" s="195"/>
      <c r="I20" s="195"/>
      <c r="J20" s="37"/>
      <c r="K20" s="37"/>
      <c r="L20" s="37"/>
      <c r="M20" s="37"/>
      <c r="N20" s="37"/>
      <c r="O20" s="37"/>
      <c r="P20" s="37"/>
    </row>
    <row r="21" spans="2:16" ht="29.25" customHeight="1" x14ac:dyDescent="0.7">
      <c r="C21" s="9"/>
      <c r="D21" s="5" t="str">
        <f>MAX($B$15:B21)&amp;"-"&amp;COUNTA($D$15:D20)+1</f>
        <v>1-6</v>
      </c>
      <c r="E21" s="40" t="s">
        <v>66</v>
      </c>
      <c r="F21" s="41"/>
      <c r="G21" s="195"/>
      <c r="H21" s="195"/>
      <c r="I21" s="195"/>
      <c r="J21" s="37"/>
      <c r="K21" s="37"/>
      <c r="L21" s="37"/>
      <c r="M21" s="37"/>
      <c r="N21" s="37"/>
      <c r="O21" s="37"/>
      <c r="P21" s="37"/>
    </row>
    <row r="22" spans="2:16" ht="29.25" customHeight="1" x14ac:dyDescent="0.7">
      <c r="C22" s="9"/>
      <c r="D22" s="5" t="str">
        <f>MAX($B$15:B22)&amp;"-"&amp;COUNTA($D$15:D21)+1</f>
        <v>1-7</v>
      </c>
      <c r="E22" s="160" t="s">
        <v>67</v>
      </c>
      <c r="F22" s="39"/>
      <c r="G22" s="195"/>
      <c r="H22" s="195"/>
      <c r="I22" s="195"/>
      <c r="J22" s="37"/>
      <c r="K22" s="37"/>
      <c r="L22" s="37"/>
      <c r="M22" s="37"/>
      <c r="N22" s="37"/>
      <c r="O22" s="37"/>
      <c r="P22" s="37"/>
    </row>
    <row r="23" spans="2:16" ht="29.25" customHeight="1" x14ac:dyDescent="0.7">
      <c r="C23" s="9"/>
      <c r="D23" s="5" t="str">
        <f>MAX($B$15:B23)&amp;"-"&amp;COUNTA($D$15:D22)+1</f>
        <v>1-8</v>
      </c>
      <c r="E23" s="160" t="s">
        <v>68</v>
      </c>
      <c r="F23" s="39"/>
      <c r="G23" s="195"/>
      <c r="H23" s="195"/>
      <c r="I23" s="195"/>
      <c r="J23" s="37"/>
      <c r="K23" s="37"/>
      <c r="L23" s="37"/>
      <c r="M23" s="37"/>
      <c r="N23" s="37"/>
      <c r="O23" s="37"/>
      <c r="P23" s="37"/>
    </row>
    <row r="24" spans="2:16" ht="29.25" customHeight="1" x14ac:dyDescent="0.7">
      <c r="C24" s="9"/>
      <c r="D24" s="5" t="str">
        <f>MAX($B$15:B24)&amp;"-"&amp;COUNTA($D$15:D23)+1</f>
        <v>1-9</v>
      </c>
      <c r="E24" s="40" t="s">
        <v>69</v>
      </c>
      <c r="F24" s="41"/>
      <c r="G24" s="24">
        <f>G16-G21</f>
        <v>0</v>
      </c>
      <c r="H24" s="24">
        <f>H16-H21</f>
        <v>0</v>
      </c>
      <c r="I24" s="24">
        <f>I16-I21</f>
        <v>0</v>
      </c>
      <c r="J24" s="37"/>
      <c r="K24" s="37"/>
      <c r="L24" s="37"/>
      <c r="M24" s="37"/>
      <c r="N24" s="37"/>
      <c r="O24" s="37"/>
      <c r="P24" s="37"/>
    </row>
    <row r="25" spans="2:16" x14ac:dyDescent="0.7">
      <c r="D25" s="63"/>
      <c r="E25" s="62"/>
      <c r="F25" s="62"/>
      <c r="G25" s="62"/>
      <c r="H25" s="62"/>
      <c r="I25" s="62"/>
      <c r="J25" s="62"/>
      <c r="K25" s="62"/>
      <c r="L25" s="62"/>
      <c r="M25" s="62"/>
      <c r="N25" s="62"/>
      <c r="O25" s="62"/>
      <c r="P25" s="62"/>
    </row>
    <row r="26" spans="2:16" x14ac:dyDescent="0.7">
      <c r="B26" s="82">
        <f>MAX($B$14:B25)+1</f>
        <v>2</v>
      </c>
      <c r="C26" s="75" t="s">
        <v>70</v>
      </c>
      <c r="D26" s="46"/>
      <c r="E26" s="47"/>
      <c r="F26" s="47"/>
      <c r="G26" s="23"/>
      <c r="H26" s="23"/>
      <c r="I26" s="23"/>
      <c r="J26" s="23"/>
      <c r="K26" s="23"/>
      <c r="L26" s="23"/>
      <c r="M26" s="23"/>
      <c r="N26" s="23"/>
      <c r="O26" s="23"/>
      <c r="P26" s="23"/>
    </row>
    <row r="27" spans="2:16" ht="29.25" customHeight="1" x14ac:dyDescent="0.7">
      <c r="C27" s="62"/>
      <c r="D27" s="5" t="str">
        <f>MAX($B$15:B27)&amp;"-"&amp;COUNTA($D$26:D26)+1</f>
        <v>2-1</v>
      </c>
      <c r="E27" s="40" t="s">
        <v>71</v>
      </c>
      <c r="F27" s="39"/>
      <c r="G27" s="195"/>
      <c r="H27" s="195"/>
      <c r="I27" s="195"/>
      <c r="J27" s="195"/>
      <c r="K27" s="195"/>
      <c r="L27" s="195"/>
      <c r="M27" s="195"/>
      <c r="N27" s="142"/>
      <c r="O27" s="142"/>
      <c r="P27" s="142"/>
    </row>
    <row r="28" spans="2:16" ht="29.25" customHeight="1" x14ac:dyDescent="0.7">
      <c r="D28" s="5" t="str">
        <f>MAX($B$15:B28)&amp;"-"&amp;COUNTA($D$26:D27)+1</f>
        <v>2-2</v>
      </c>
      <c r="E28" s="40" t="s">
        <v>72</v>
      </c>
      <c r="F28" s="39"/>
      <c r="G28" s="195"/>
      <c r="H28" s="195"/>
      <c r="I28" s="195"/>
      <c r="J28" s="195"/>
      <c r="K28" s="195"/>
      <c r="L28" s="195"/>
      <c r="M28" s="195"/>
      <c r="N28" s="142"/>
      <c r="O28" s="142"/>
      <c r="P28" s="142"/>
    </row>
    <row r="29" spans="2:16" ht="29.25" customHeight="1" x14ac:dyDescent="0.7">
      <c r="D29" s="5" t="str">
        <f>MAX($B$15:B29)&amp;"-"&amp;COUNTA($D$26:D28)+1</f>
        <v>2-3</v>
      </c>
      <c r="E29" s="40" t="s">
        <v>73</v>
      </c>
      <c r="F29" s="39"/>
      <c r="G29" s="195"/>
      <c r="H29" s="195"/>
      <c r="I29" s="195"/>
      <c r="J29" s="195"/>
      <c r="K29" s="195"/>
      <c r="L29" s="195"/>
      <c r="M29" s="195"/>
      <c r="N29" s="142"/>
      <c r="O29" s="142"/>
      <c r="P29" s="142"/>
    </row>
    <row r="30" spans="2:16" ht="29.25" customHeight="1" x14ac:dyDescent="0.7">
      <c r="D30" s="5" t="str">
        <f>MAX($B$15:B30)&amp;"-"&amp;COUNTA($D$26:D29)+1</f>
        <v>2-4</v>
      </c>
      <c r="E30" s="40" t="s">
        <v>74</v>
      </c>
      <c r="F30" s="39"/>
      <c r="G30" s="195"/>
      <c r="H30" s="195"/>
      <c r="I30" s="195"/>
      <c r="J30" s="195"/>
      <c r="K30" s="195"/>
      <c r="L30" s="195"/>
      <c r="M30" s="195"/>
      <c r="N30" s="142"/>
      <c r="O30" s="142"/>
      <c r="P30" s="142"/>
    </row>
    <row r="31" spans="2:16" ht="29.25" customHeight="1" x14ac:dyDescent="0.7">
      <c r="C31" s="9"/>
      <c r="D31" s="5" t="str">
        <f>MAX($B$15:B31)&amp;"-"&amp;COUNTA($D$26:D30)+1</f>
        <v>2-5</v>
      </c>
      <c r="E31" s="40" t="s">
        <v>75</v>
      </c>
      <c r="F31" s="39"/>
      <c r="G31" s="195"/>
      <c r="H31" s="195"/>
      <c r="I31" s="195"/>
      <c r="J31" s="195"/>
      <c r="K31" s="195"/>
      <c r="L31" s="195"/>
      <c r="M31" s="195"/>
      <c r="N31" s="142"/>
      <c r="O31" s="142"/>
      <c r="P31" s="142"/>
    </row>
    <row r="32" spans="2:16" ht="29.25" customHeight="1" x14ac:dyDescent="0.7">
      <c r="C32" s="9"/>
      <c r="D32" s="5" t="str">
        <f>MAX($B$15:B32)&amp;"-"&amp;COUNTA($D$26:D31)+1</f>
        <v>2-6</v>
      </c>
      <c r="E32" s="40" t="s">
        <v>76</v>
      </c>
      <c r="F32" s="39"/>
      <c r="G32" s="195"/>
      <c r="H32" s="195"/>
      <c r="I32" s="195"/>
      <c r="J32" s="195"/>
      <c r="K32" s="195"/>
      <c r="L32" s="195"/>
      <c r="M32" s="195"/>
      <c r="N32" s="142"/>
      <c r="O32" s="142"/>
      <c r="P32" s="142"/>
    </row>
    <row r="33" spans="2:18" ht="29.25" customHeight="1" x14ac:dyDescent="0.7">
      <c r="C33" s="9"/>
      <c r="D33" s="7" t="str">
        <f>MAX($B$15:B33)&amp;"-"&amp;COUNTA($D$26:D32)+1</f>
        <v>2-7</v>
      </c>
      <c r="E33" s="164" t="s">
        <v>77</v>
      </c>
      <c r="F33" s="43"/>
      <c r="G33" s="24">
        <f>+G29+G30+G31+G32</f>
        <v>0</v>
      </c>
      <c r="H33" s="25">
        <f>+H29+H30+H31+H32</f>
        <v>0</v>
      </c>
      <c r="I33" s="36">
        <f t="shared" ref="I33:P33" si="2">+I29+I30+I31+I32</f>
        <v>0</v>
      </c>
      <c r="J33" s="25">
        <f t="shared" si="2"/>
        <v>0</v>
      </c>
      <c r="K33" s="25">
        <f t="shared" si="2"/>
        <v>0</v>
      </c>
      <c r="L33" s="25">
        <f t="shared" si="2"/>
        <v>0</v>
      </c>
      <c r="M33" s="25">
        <f t="shared" si="2"/>
        <v>0</v>
      </c>
      <c r="N33" s="25">
        <f t="shared" si="2"/>
        <v>0</v>
      </c>
      <c r="O33" s="25">
        <f t="shared" si="2"/>
        <v>0</v>
      </c>
      <c r="P33" s="25">
        <f t="shared" si="2"/>
        <v>0</v>
      </c>
    </row>
    <row r="34" spans="2:18" ht="29.25" customHeight="1" x14ac:dyDescent="0.7">
      <c r="C34" s="9"/>
      <c r="D34" s="5" t="str">
        <f>MAX($B$15:B34)&amp;"-"&amp;COUNTA($D$26:D33)+1</f>
        <v>2-8</v>
      </c>
      <c r="E34" s="165" t="s">
        <v>78</v>
      </c>
      <c r="F34" s="41" t="s">
        <v>79</v>
      </c>
      <c r="G34" s="197"/>
    </row>
    <row r="35" spans="2:18" ht="29.25" customHeight="1" x14ac:dyDescent="0.7">
      <c r="C35" s="9"/>
      <c r="D35" s="5" t="str">
        <f>MAX($B$15:B35)&amp;"-"&amp;COUNTA($D$26:D34)+1</f>
        <v>2-9</v>
      </c>
      <c r="E35" s="165" t="s">
        <v>80</v>
      </c>
      <c r="F35" s="39" t="s">
        <v>81</v>
      </c>
      <c r="G35" s="195"/>
      <c r="H35" s="142"/>
      <c r="I35" s="196"/>
      <c r="J35" s="142"/>
      <c r="K35" s="142"/>
      <c r="L35" s="142"/>
      <c r="M35" s="142"/>
      <c r="N35" s="142"/>
      <c r="O35" s="142"/>
      <c r="P35" s="142"/>
    </row>
    <row r="36" spans="2:18" ht="29.25" customHeight="1" x14ac:dyDescent="0.7">
      <c r="C36" s="9"/>
      <c r="D36" s="5" t="str">
        <f>MAX($B$15:B36)&amp;"-"&amp;COUNTA($D$26:D35)+1</f>
        <v>2-10</v>
      </c>
      <c r="E36" s="165" t="s">
        <v>82</v>
      </c>
      <c r="F36" s="41" t="s">
        <v>81</v>
      </c>
      <c r="G36" s="195"/>
      <c r="H36" s="142"/>
      <c r="I36" s="196"/>
      <c r="J36" s="142"/>
      <c r="K36" s="142"/>
      <c r="L36" s="142"/>
      <c r="M36" s="142"/>
      <c r="N36" s="142"/>
      <c r="O36" s="142"/>
      <c r="P36" s="142"/>
    </row>
    <row r="37" spans="2:18" ht="29.25" customHeight="1" x14ac:dyDescent="0.7">
      <c r="C37" s="9"/>
      <c r="D37" s="5" t="str">
        <f>MAX($B$15:B37)&amp;"-"&amp;COUNTA($D$26:D36)+1</f>
        <v>2-11</v>
      </c>
      <c r="E37" s="165" t="s">
        <v>83</v>
      </c>
      <c r="F37" s="39" t="s">
        <v>81</v>
      </c>
      <c r="G37" s="195"/>
      <c r="H37" s="142"/>
      <c r="I37" s="196"/>
      <c r="J37" s="142"/>
      <c r="K37" s="142"/>
      <c r="L37" s="142"/>
      <c r="M37" s="142"/>
      <c r="N37" s="142"/>
      <c r="O37" s="142"/>
      <c r="P37" s="142"/>
    </row>
    <row r="38" spans="2:18" ht="29.25" customHeight="1" x14ac:dyDescent="0.7">
      <c r="C38" s="9"/>
      <c r="D38" s="7" t="str">
        <f>MAX($B$15:B38)&amp;"-"&amp;COUNTA($D$26:D37)+1</f>
        <v>2-12</v>
      </c>
      <c r="E38" s="164" t="s">
        <v>84</v>
      </c>
      <c r="F38" s="43"/>
      <c r="G38" s="24" t="str">
        <f t="shared" ref="G38:P38" si="3">IFERROR(+G30/G35,"")</f>
        <v/>
      </c>
      <c r="H38" s="25" t="str">
        <f t="shared" si="3"/>
        <v/>
      </c>
      <c r="I38" s="36" t="str">
        <f t="shared" si="3"/>
        <v/>
      </c>
      <c r="J38" s="25" t="str">
        <f t="shared" si="3"/>
        <v/>
      </c>
      <c r="K38" s="25" t="str">
        <f t="shared" si="3"/>
        <v/>
      </c>
      <c r="L38" s="25" t="str">
        <f t="shared" si="3"/>
        <v/>
      </c>
      <c r="M38" s="25" t="str">
        <f t="shared" si="3"/>
        <v/>
      </c>
      <c r="N38" s="25" t="str">
        <f t="shared" si="3"/>
        <v/>
      </c>
      <c r="O38" s="25" t="str">
        <f t="shared" si="3"/>
        <v/>
      </c>
      <c r="P38" s="25" t="str">
        <f t="shared" si="3"/>
        <v/>
      </c>
    </row>
    <row r="39" spans="2:18" ht="29.25" customHeight="1" x14ac:dyDescent="0.7">
      <c r="C39" s="9"/>
      <c r="D39" s="7" t="str">
        <f>MAX($B$15:B39)&amp;"-"&amp;COUNTA($D$26:D38)+1</f>
        <v>2-13</v>
      </c>
      <c r="E39" s="164" t="s">
        <v>85</v>
      </c>
      <c r="F39" s="44"/>
      <c r="G39" s="24" t="str">
        <f t="shared" ref="G39:P39" si="4">IFERROR(+G30/G36,"")</f>
        <v/>
      </c>
      <c r="H39" s="25" t="str">
        <f t="shared" si="4"/>
        <v/>
      </c>
      <c r="I39" s="36" t="str">
        <f t="shared" si="4"/>
        <v/>
      </c>
      <c r="J39" s="25" t="str">
        <f t="shared" si="4"/>
        <v/>
      </c>
      <c r="K39" s="25" t="str">
        <f t="shared" si="4"/>
        <v/>
      </c>
      <c r="L39" s="25" t="str">
        <f t="shared" si="4"/>
        <v/>
      </c>
      <c r="M39" s="25" t="str">
        <f t="shared" si="4"/>
        <v/>
      </c>
      <c r="N39" s="25" t="str">
        <f t="shared" si="4"/>
        <v/>
      </c>
      <c r="O39" s="25" t="str">
        <f t="shared" si="4"/>
        <v/>
      </c>
      <c r="P39" s="25" t="str">
        <f t="shared" si="4"/>
        <v/>
      </c>
    </row>
    <row r="40" spans="2:18" ht="29.25" customHeight="1" x14ac:dyDescent="0.7">
      <c r="C40" s="9"/>
      <c r="D40" s="7" t="str">
        <f>MAX($B$15:B40)&amp;"-"&amp;COUNTA($D$26:D39)+1</f>
        <v>2-14</v>
      </c>
      <c r="E40" s="164" t="s">
        <v>86</v>
      </c>
      <c r="F40" s="43" t="s">
        <v>87</v>
      </c>
      <c r="G40" s="26"/>
      <c r="H40" s="77" t="str">
        <f t="shared" ref="H40:J41" si="5">IFERROR((H38-G38)/G38,"")</f>
        <v/>
      </c>
      <c r="I40" s="78" t="str">
        <f t="shared" si="5"/>
        <v/>
      </c>
      <c r="J40" s="77" t="str">
        <f t="shared" si="5"/>
        <v/>
      </c>
      <c r="K40" s="77" t="str">
        <f t="shared" ref="K40:P40" si="6">IFERROR((K38-J38)/J38,"")</f>
        <v/>
      </c>
      <c r="L40" s="77" t="str">
        <f t="shared" si="6"/>
        <v/>
      </c>
      <c r="M40" s="77" t="str">
        <f t="shared" si="6"/>
        <v/>
      </c>
      <c r="N40" s="77" t="str">
        <f t="shared" si="6"/>
        <v/>
      </c>
      <c r="O40" s="77" t="str">
        <f t="shared" si="6"/>
        <v/>
      </c>
      <c r="P40" s="77" t="str">
        <f t="shared" si="6"/>
        <v/>
      </c>
    </row>
    <row r="41" spans="2:18" ht="29.25" customHeight="1" x14ac:dyDescent="0.7">
      <c r="C41" s="9"/>
      <c r="D41" s="7" t="str">
        <f>MAX($B$15:B41)&amp;"-"&amp;COUNTA($D$26:D40)+1</f>
        <v>2-15</v>
      </c>
      <c r="E41" s="164" t="s">
        <v>88</v>
      </c>
      <c r="F41" s="44" t="s">
        <v>89</v>
      </c>
      <c r="G41" s="26"/>
      <c r="H41" s="77" t="str">
        <f t="shared" si="5"/>
        <v/>
      </c>
      <c r="I41" s="78" t="str">
        <f t="shared" si="5"/>
        <v/>
      </c>
      <c r="J41" s="77" t="str">
        <f t="shared" si="5"/>
        <v/>
      </c>
      <c r="K41" s="77" t="str">
        <f t="shared" ref="K41:P41" si="7">IFERROR((K39-J39)/J39,"")</f>
        <v/>
      </c>
      <c r="L41" s="77" t="str">
        <f t="shared" si="7"/>
        <v/>
      </c>
      <c r="M41" s="77" t="str">
        <f t="shared" si="7"/>
        <v/>
      </c>
      <c r="N41" s="77" t="str">
        <f t="shared" si="7"/>
        <v/>
      </c>
      <c r="O41" s="77" t="str">
        <f t="shared" si="7"/>
        <v/>
      </c>
      <c r="P41" s="77" t="str">
        <f t="shared" si="7"/>
        <v/>
      </c>
    </row>
    <row r="42" spans="2:18" ht="29.25" customHeight="1" x14ac:dyDescent="0.7">
      <c r="C42" s="9"/>
      <c r="D42" s="7" t="str">
        <f>MAX($B$15:B42)&amp;"-"&amp;COUNTA($D$26:D41)+1</f>
        <v>2-16</v>
      </c>
      <c r="E42" s="164" t="s">
        <v>90</v>
      </c>
      <c r="F42" s="43"/>
      <c r="G42" s="105" t="str">
        <f t="shared" ref="G42" si="8">IFERROR(+G31/G37,"")</f>
        <v/>
      </c>
      <c r="H42" s="106" t="str">
        <f>IFERROR(+H31/H37,"")</f>
        <v/>
      </c>
      <c r="I42" s="107" t="str">
        <f>IFERROR(+I31/I37,"")</f>
        <v/>
      </c>
      <c r="J42" s="106" t="str">
        <f>IFERROR(+J31/J37,"")</f>
        <v/>
      </c>
      <c r="K42" s="106" t="str">
        <f t="shared" ref="K42:P42" si="9">IFERROR(+K31/K37,"")</f>
        <v/>
      </c>
      <c r="L42" s="106" t="str">
        <f t="shared" si="9"/>
        <v/>
      </c>
      <c r="M42" s="106" t="str">
        <f t="shared" si="9"/>
        <v/>
      </c>
      <c r="N42" s="106" t="str">
        <f t="shared" si="9"/>
        <v/>
      </c>
      <c r="O42" s="106" t="str">
        <f t="shared" si="9"/>
        <v/>
      </c>
      <c r="P42" s="25" t="str">
        <f t="shared" si="9"/>
        <v/>
      </c>
    </row>
    <row r="43" spans="2:18" ht="29.25" customHeight="1" x14ac:dyDescent="0.7">
      <c r="C43" s="9"/>
      <c r="D43" s="7" t="str">
        <f>MAX($B$15:B43)&amp;"-"&amp;COUNTA($D$26:D42)+1</f>
        <v>2-17</v>
      </c>
      <c r="E43" s="164" t="s">
        <v>91</v>
      </c>
      <c r="F43" s="43" t="s">
        <v>87</v>
      </c>
      <c r="G43" s="26"/>
      <c r="H43" s="77" t="str">
        <f>IFERROR((H42-G42)/G42,"")</f>
        <v/>
      </c>
      <c r="I43" s="78" t="str">
        <f>IFERROR((I42-H42)/H42,"")</f>
        <v/>
      </c>
      <c r="J43" s="77" t="str">
        <f>IFERROR((J42-I42)/I42,"")</f>
        <v/>
      </c>
      <c r="K43" s="77" t="str">
        <f t="shared" ref="K43:P43" si="10">IFERROR((K42-J42)/J42,"")</f>
        <v/>
      </c>
      <c r="L43" s="77" t="str">
        <f t="shared" si="10"/>
        <v/>
      </c>
      <c r="M43" s="77" t="str">
        <f t="shared" si="10"/>
        <v/>
      </c>
      <c r="N43" s="77" t="str">
        <f t="shared" si="10"/>
        <v/>
      </c>
      <c r="O43" s="77" t="str">
        <f t="shared" si="10"/>
        <v/>
      </c>
      <c r="P43" s="77" t="str">
        <f t="shared" si="10"/>
        <v/>
      </c>
    </row>
    <row r="44" spans="2:18" ht="29.25" customHeight="1" x14ac:dyDescent="0.7">
      <c r="C44" s="9"/>
      <c r="D44" s="162" t="str">
        <f>MAX($B$15:B44)&amp;"-"&amp;COUNTA($D$26:D43)+1</f>
        <v>2-18</v>
      </c>
      <c r="E44" s="164" t="s">
        <v>92</v>
      </c>
      <c r="F44" s="43"/>
      <c r="G44" s="24" t="str">
        <f>IFERROR(+G33/(G35+G37),"")</f>
        <v/>
      </c>
      <c r="H44" s="25" t="str">
        <f t="shared" ref="H44" si="11">IFERROR(+H33/(H35+H37),"")</f>
        <v/>
      </c>
      <c r="I44" s="36" t="str">
        <f>IFERROR(+I33/(I35+I37),"")</f>
        <v/>
      </c>
      <c r="J44" s="25" t="str">
        <f t="shared" ref="J44:P44" si="12">IFERROR(+J33/(J35+J37),"")</f>
        <v/>
      </c>
      <c r="K44" s="25" t="str">
        <f t="shared" si="12"/>
        <v/>
      </c>
      <c r="L44" s="25" t="str">
        <f t="shared" si="12"/>
        <v/>
      </c>
      <c r="M44" s="25" t="str">
        <f t="shared" si="12"/>
        <v/>
      </c>
      <c r="N44" s="25" t="str">
        <f t="shared" si="12"/>
        <v/>
      </c>
      <c r="O44" s="25" t="str">
        <f t="shared" si="12"/>
        <v/>
      </c>
      <c r="P44" s="25" t="str">
        <f t="shared" si="12"/>
        <v/>
      </c>
    </row>
    <row r="45" spans="2:18" ht="29.25" customHeight="1" x14ac:dyDescent="0.7">
      <c r="C45" s="9"/>
      <c r="D45" s="7" t="str">
        <f>MAX($B$15:B45)&amp;"-"&amp;COUNTA($D$26:D44)+1</f>
        <v>2-19</v>
      </c>
      <c r="E45" s="164" t="s">
        <v>93</v>
      </c>
      <c r="F45" s="44"/>
      <c r="G45" s="24" t="str">
        <f t="shared" ref="G45:H45" si="13">IFERROR(+G33/(G36+G37),"")</f>
        <v/>
      </c>
      <c r="H45" s="25" t="str">
        <f t="shared" si="13"/>
        <v/>
      </c>
      <c r="I45" s="36" t="str">
        <f>IFERROR(+I33/(I36+I37),"")</f>
        <v/>
      </c>
      <c r="J45" s="25" t="str">
        <f t="shared" ref="J45:P45" si="14">IFERROR(+J33/(J36+J37),"")</f>
        <v/>
      </c>
      <c r="K45" s="25" t="str">
        <f t="shared" si="14"/>
        <v/>
      </c>
      <c r="L45" s="25" t="str">
        <f t="shared" si="14"/>
        <v/>
      </c>
      <c r="M45" s="25" t="str">
        <f t="shared" si="14"/>
        <v/>
      </c>
      <c r="N45" s="25" t="str">
        <f t="shared" si="14"/>
        <v/>
      </c>
      <c r="O45" s="25" t="str">
        <f t="shared" si="14"/>
        <v/>
      </c>
      <c r="P45" s="25" t="str">
        <f t="shared" si="14"/>
        <v/>
      </c>
    </row>
    <row r="46" spans="2:18" x14ac:dyDescent="0.7">
      <c r="D46" s="63"/>
      <c r="E46" s="62"/>
      <c r="F46" s="62"/>
      <c r="G46" s="62"/>
      <c r="H46" s="62"/>
      <c r="I46" s="62"/>
      <c r="J46" s="62"/>
      <c r="K46" s="62"/>
      <c r="L46" s="62"/>
      <c r="M46" s="62"/>
      <c r="N46" s="62"/>
      <c r="O46" s="62"/>
      <c r="P46" s="62"/>
    </row>
    <row r="47" spans="2:18" x14ac:dyDescent="0.7">
      <c r="B47" s="82">
        <f>MAX($B$14:B46)+1</f>
        <v>3</v>
      </c>
      <c r="C47" s="75" t="s">
        <v>94</v>
      </c>
      <c r="D47" s="46"/>
      <c r="E47" s="47"/>
      <c r="F47" s="47"/>
      <c r="G47" s="23"/>
      <c r="H47" s="23"/>
      <c r="I47" s="23"/>
      <c r="J47" s="23"/>
      <c r="K47" s="23"/>
      <c r="L47" s="23"/>
      <c r="M47" s="23"/>
      <c r="N47" s="23"/>
      <c r="O47" s="23"/>
      <c r="P47" s="23"/>
    </row>
    <row r="48" spans="2:18" ht="29.25" customHeight="1" x14ac:dyDescent="0.7">
      <c r="C48" s="62"/>
      <c r="D48" s="5" t="str">
        <f>MAX($B$15:B48)&amp;"-"&amp;COUNTA($D$47:D47)+1</f>
        <v>3-1</v>
      </c>
      <c r="E48" s="40" t="s">
        <v>95</v>
      </c>
      <c r="F48" s="39" t="s">
        <v>96</v>
      </c>
      <c r="G48" s="195"/>
      <c r="H48" s="142"/>
      <c r="I48" s="196"/>
      <c r="J48" s="37"/>
      <c r="K48" s="37"/>
      <c r="L48" s="37"/>
      <c r="M48" s="37"/>
      <c r="N48" s="37"/>
      <c r="O48" s="37"/>
      <c r="P48" s="37"/>
      <c r="Q48" s="98" t="s">
        <v>97</v>
      </c>
      <c r="R48" s="98" t="s">
        <v>98</v>
      </c>
    </row>
    <row r="49" spans="2:18" ht="29.25" customHeight="1" x14ac:dyDescent="0.7">
      <c r="D49" s="5" t="str">
        <f>MAX($B$15:B49)&amp;"-"&amp;COUNTA($D$47:D48)+1</f>
        <v>3-2</v>
      </c>
      <c r="E49" s="40" t="s">
        <v>99</v>
      </c>
      <c r="F49" s="39"/>
      <c r="G49" s="195"/>
      <c r="H49" s="142"/>
      <c r="I49" s="196"/>
      <c r="J49" s="37"/>
      <c r="K49" s="37"/>
      <c r="L49" s="37"/>
      <c r="M49" s="37"/>
      <c r="N49" s="37"/>
      <c r="O49" s="37"/>
      <c r="P49" s="37"/>
    </row>
    <row r="50" spans="2:18" ht="29.25" customHeight="1" x14ac:dyDescent="0.7">
      <c r="D50" s="5" t="str">
        <f>MAX($B$15:B50)&amp;"-"&amp;COUNTA($D$47:D49)+1</f>
        <v>3-3</v>
      </c>
      <c r="E50" s="40" t="s">
        <v>100</v>
      </c>
      <c r="F50" s="39" t="s">
        <v>101</v>
      </c>
      <c r="G50" s="195"/>
      <c r="H50" s="142"/>
      <c r="I50" s="196"/>
      <c r="J50" s="37"/>
      <c r="K50" s="37"/>
      <c r="L50" s="37"/>
      <c r="M50" s="37"/>
      <c r="N50" s="37"/>
      <c r="O50" s="37"/>
      <c r="P50" s="37"/>
      <c r="Q50" s="98" t="s">
        <v>102</v>
      </c>
      <c r="R50" s="98" t="s">
        <v>103</v>
      </c>
    </row>
    <row r="51" spans="2:18" ht="29.25" customHeight="1" x14ac:dyDescent="0.7">
      <c r="D51" s="5" t="str">
        <f>MAX($B$15:B51)&amp;"-"&amp;COUNTA($D$47:D50)+1</f>
        <v>3-4</v>
      </c>
      <c r="E51" s="40" t="s">
        <v>104</v>
      </c>
      <c r="F51" s="39" t="s">
        <v>101</v>
      </c>
      <c r="G51" s="195"/>
      <c r="H51" s="142"/>
      <c r="I51" s="196"/>
      <c r="J51" s="37"/>
      <c r="K51" s="37"/>
      <c r="L51" s="37"/>
      <c r="M51" s="37"/>
      <c r="N51" s="37"/>
      <c r="O51" s="37"/>
      <c r="P51" s="37"/>
      <c r="Q51" s="98" t="s">
        <v>105</v>
      </c>
    </row>
    <row r="52" spans="2:18" x14ac:dyDescent="0.7">
      <c r="E52" s="6"/>
      <c r="F52" s="6"/>
    </row>
    <row r="53" spans="2:18" x14ac:dyDescent="0.7">
      <c r="B53" s="82">
        <f>MAX($B$14:B52)+1</f>
        <v>4</v>
      </c>
      <c r="C53" s="74" t="s">
        <v>106</v>
      </c>
    </row>
    <row r="54" spans="2:18" ht="29.25" customHeight="1" x14ac:dyDescent="0.7">
      <c r="C54" s="62"/>
      <c r="D54" s="5" t="str">
        <f>MAX($B$15:B54)&amp;"-"&amp;COUNTA($D$53:D53)+1</f>
        <v>4-1</v>
      </c>
      <c r="E54" s="40" t="s">
        <v>107</v>
      </c>
      <c r="F54" s="39" t="s">
        <v>108</v>
      </c>
      <c r="G54" s="198"/>
      <c r="H54" s="150" t="s">
        <v>109</v>
      </c>
    </row>
    <row r="55" spans="2:18" ht="29.25" customHeight="1" x14ac:dyDescent="0.7">
      <c r="D55" s="5" t="str">
        <f>MAX($B$15:B55)&amp;"-"&amp;COUNTA($D$53:D54)+1</f>
        <v>4-2</v>
      </c>
      <c r="E55" s="40" t="s">
        <v>110</v>
      </c>
      <c r="F55" s="39" t="s">
        <v>108</v>
      </c>
      <c r="G55" s="198"/>
      <c r="H55" s="150" t="s">
        <v>111</v>
      </c>
    </row>
    <row r="56" spans="2:18" ht="29.25" customHeight="1" x14ac:dyDescent="0.7">
      <c r="D56" s="5" t="str">
        <f>MAX($B$15:B56)&amp;"-"&amp;COUNTA($D$53:D55)+1</f>
        <v>4-3</v>
      </c>
      <c r="E56" s="47" t="s">
        <v>112</v>
      </c>
      <c r="F56" s="39" t="s">
        <v>108</v>
      </c>
      <c r="G56" s="199"/>
    </row>
    <row r="57" spans="2:18" ht="29.25" customHeight="1" x14ac:dyDescent="0.7">
      <c r="D57" s="5" t="str">
        <f>MAX($B$15:B57)&amp;"-"&amp;COUNTA($D$53:D56)+1</f>
        <v>4-4</v>
      </c>
      <c r="E57" s="47" t="s">
        <v>113</v>
      </c>
      <c r="F57" s="39" t="s">
        <v>108</v>
      </c>
      <c r="G57" s="199"/>
    </row>
    <row r="58" spans="2:18" x14ac:dyDescent="0.7">
      <c r="E58" s="98" t="s">
        <v>114</v>
      </c>
      <c r="F58" s="6"/>
      <c r="G58" s="6"/>
      <c r="H58" s="6"/>
    </row>
    <row r="59" spans="2:18" x14ac:dyDescent="0.7">
      <c r="E59" s="6"/>
      <c r="F59" s="6"/>
    </row>
    <row r="60" spans="2:18" ht="19.899999999999999" x14ac:dyDescent="0.7">
      <c r="B60" s="38" t="s">
        <v>115</v>
      </c>
      <c r="D60" s="1"/>
    </row>
    <row r="61" spans="2:18" x14ac:dyDescent="0.7">
      <c r="B61" s="82">
        <f>MAX($B$14:B60)+1</f>
        <v>5</v>
      </c>
      <c r="C61" s="74" t="s">
        <v>116</v>
      </c>
      <c r="D61" s="4"/>
      <c r="E61" s="6"/>
      <c r="F61" s="6"/>
    </row>
    <row r="62" spans="2:18" x14ac:dyDescent="0.7">
      <c r="B62" s="82"/>
      <c r="C62" s="178" t="s">
        <v>117</v>
      </c>
      <c r="D62" s="4"/>
      <c r="E62" s="6"/>
      <c r="F62" s="6"/>
    </row>
    <row r="63" spans="2:18" x14ac:dyDescent="0.7">
      <c r="B63" s="82"/>
      <c r="C63" s="178" t="s">
        <v>118</v>
      </c>
      <c r="D63" s="4"/>
      <c r="E63" s="6"/>
      <c r="F63" s="6"/>
    </row>
    <row r="64" spans="2:18" ht="29.25" customHeight="1" x14ac:dyDescent="0.7">
      <c r="C64" s="62"/>
      <c r="D64" s="5" t="str">
        <f>MAX($B$15:B64)&amp;"-"&amp;COUNTA($D$61:D61)+1</f>
        <v>5-1</v>
      </c>
      <c r="E64" s="40" t="s">
        <v>71</v>
      </c>
      <c r="F64" s="39"/>
      <c r="G64" s="195"/>
      <c r="H64" s="142"/>
      <c r="I64" s="196"/>
      <c r="J64" s="142"/>
      <c r="K64" s="142"/>
      <c r="L64" s="142"/>
      <c r="M64" s="142"/>
      <c r="N64" s="142"/>
      <c r="O64" s="142"/>
      <c r="P64" s="142"/>
    </row>
    <row r="65" spans="3:16" ht="29.25" customHeight="1" x14ac:dyDescent="0.7">
      <c r="D65" s="5" t="str">
        <f>MAX($B$15:B65)&amp;"-"&amp;COUNTA($D$61:D64)+1</f>
        <v>5-2</v>
      </c>
      <c r="E65" s="40" t="s">
        <v>72</v>
      </c>
      <c r="F65" s="39"/>
      <c r="G65" s="195"/>
      <c r="H65" s="142"/>
      <c r="I65" s="196"/>
      <c r="J65" s="142"/>
      <c r="K65" s="142"/>
      <c r="L65" s="142"/>
      <c r="M65" s="142"/>
      <c r="N65" s="142"/>
      <c r="O65" s="142"/>
      <c r="P65" s="142"/>
    </row>
    <row r="66" spans="3:16" ht="29.25" customHeight="1" x14ac:dyDescent="0.7">
      <c r="D66" s="5" t="str">
        <f>MAX($B$15:B66)&amp;"-"&amp;COUNTA($D$61:D65)+1</f>
        <v>5-3</v>
      </c>
      <c r="E66" s="40" t="s">
        <v>73</v>
      </c>
      <c r="F66" s="39"/>
      <c r="G66" s="195"/>
      <c r="H66" s="142"/>
      <c r="I66" s="196"/>
      <c r="J66" s="142"/>
      <c r="K66" s="142"/>
      <c r="L66" s="142"/>
      <c r="M66" s="142"/>
      <c r="N66" s="142"/>
      <c r="O66" s="142"/>
      <c r="P66" s="142"/>
    </row>
    <row r="67" spans="3:16" ht="29.25" customHeight="1" x14ac:dyDescent="0.7">
      <c r="C67" s="9"/>
      <c r="D67" s="7" t="str">
        <f>MAX($B$15:B67)&amp;"-"&amp;COUNTA($D$61:D66)+1</f>
        <v>5-4</v>
      </c>
      <c r="E67" s="42" t="s">
        <v>74</v>
      </c>
      <c r="F67" s="43"/>
      <c r="G67" s="105">
        <f>+G96+G115+G134+G153+G172+G191</f>
        <v>0</v>
      </c>
      <c r="H67" s="106">
        <f t="shared" ref="H67:P68" si="15">+H96+H115+H134+H153+H172+H191</f>
        <v>0</v>
      </c>
      <c r="I67" s="107">
        <f t="shared" si="15"/>
        <v>0</v>
      </c>
      <c r="J67" s="106">
        <f t="shared" si="15"/>
        <v>0</v>
      </c>
      <c r="K67" s="106">
        <f t="shared" si="15"/>
        <v>0</v>
      </c>
      <c r="L67" s="106">
        <f t="shared" si="15"/>
        <v>0</v>
      </c>
      <c r="M67" s="106">
        <f t="shared" si="15"/>
        <v>0</v>
      </c>
      <c r="N67" s="106">
        <f t="shared" si="15"/>
        <v>0</v>
      </c>
      <c r="O67" s="106">
        <f t="shared" si="15"/>
        <v>0</v>
      </c>
      <c r="P67" s="106">
        <f t="shared" si="15"/>
        <v>0</v>
      </c>
    </row>
    <row r="68" spans="3:16" ht="29.25" customHeight="1" x14ac:dyDescent="0.7">
      <c r="C68" s="9"/>
      <c r="D68" s="7" t="str">
        <f>MAX($B$15:B68)&amp;"-"&amp;COUNTA($D$61:D67)+1</f>
        <v>5-5</v>
      </c>
      <c r="E68" s="42" t="s">
        <v>75</v>
      </c>
      <c r="F68" s="43"/>
      <c r="G68" s="105">
        <f>+G97+G116+G135+G154+G173+G192</f>
        <v>0</v>
      </c>
      <c r="H68" s="106">
        <f t="shared" si="15"/>
        <v>0</v>
      </c>
      <c r="I68" s="107">
        <f t="shared" si="15"/>
        <v>0</v>
      </c>
      <c r="J68" s="106">
        <f t="shared" si="15"/>
        <v>0</v>
      </c>
      <c r="K68" s="106">
        <f t="shared" si="15"/>
        <v>0</v>
      </c>
      <c r="L68" s="106">
        <f t="shared" si="15"/>
        <v>0</v>
      </c>
      <c r="M68" s="106">
        <f t="shared" si="15"/>
        <v>0</v>
      </c>
      <c r="N68" s="106">
        <f t="shared" si="15"/>
        <v>0</v>
      </c>
      <c r="O68" s="106">
        <f t="shared" si="15"/>
        <v>0</v>
      </c>
      <c r="P68" s="106">
        <f>+P97+P116+P135+P154+P173+P192</f>
        <v>0</v>
      </c>
    </row>
    <row r="69" spans="3:16" ht="29.25" customHeight="1" x14ac:dyDescent="0.7">
      <c r="C69" s="9"/>
      <c r="D69" s="5" t="str">
        <f>MAX($B$15:B69)&amp;"-"&amp;COUNTA($D$61:D68)+1</f>
        <v>5-6</v>
      </c>
      <c r="E69" s="40" t="s">
        <v>76</v>
      </c>
      <c r="F69" s="39"/>
      <c r="G69" s="195"/>
      <c r="H69" s="142"/>
      <c r="I69" s="196"/>
      <c r="J69" s="142"/>
      <c r="K69" s="142"/>
      <c r="L69" s="142"/>
      <c r="M69" s="142"/>
      <c r="N69" s="142"/>
      <c r="O69" s="142"/>
      <c r="P69" s="142"/>
    </row>
    <row r="70" spans="3:16" ht="29.25" customHeight="1" x14ac:dyDescent="0.7">
      <c r="C70" s="9"/>
      <c r="D70" s="7" t="str">
        <f>MAX($B$15:B70)&amp;"-"&amp;COUNTA($D$61:D69)+1</f>
        <v>5-7</v>
      </c>
      <c r="E70" s="164" t="s">
        <v>77</v>
      </c>
      <c r="F70" s="43"/>
      <c r="G70" s="24">
        <f>+G66+G67+G68+G69</f>
        <v>0</v>
      </c>
      <c r="H70" s="25">
        <f t="shared" ref="H70:P70" si="16">+H66+H67+H68+H69</f>
        <v>0</v>
      </c>
      <c r="I70" s="36">
        <f t="shared" si="16"/>
        <v>0</v>
      </c>
      <c r="J70" s="25">
        <f t="shared" si="16"/>
        <v>0</v>
      </c>
      <c r="K70" s="25">
        <f t="shared" si="16"/>
        <v>0</v>
      </c>
      <c r="L70" s="25">
        <f t="shared" si="16"/>
        <v>0</v>
      </c>
      <c r="M70" s="25">
        <f t="shared" si="16"/>
        <v>0</v>
      </c>
      <c r="N70" s="25">
        <f t="shared" si="16"/>
        <v>0</v>
      </c>
      <c r="O70" s="25">
        <f t="shared" si="16"/>
        <v>0</v>
      </c>
      <c r="P70" s="25">
        <f t="shared" si="16"/>
        <v>0</v>
      </c>
    </row>
    <row r="71" spans="3:16" ht="29.25" customHeight="1" x14ac:dyDescent="0.7">
      <c r="C71" s="9"/>
      <c r="D71" s="7" t="str">
        <f>MAX($B$15:B71)&amp;"-"&amp;COUNTA($D$61:D70)+1</f>
        <v>5-8</v>
      </c>
      <c r="E71" s="164" t="s">
        <v>80</v>
      </c>
      <c r="F71" s="43" t="s">
        <v>81</v>
      </c>
      <c r="G71" s="105">
        <f>IF($G$34="就業時間換算","",+G98+G117+G136+G155+G174+G193)</f>
        <v>0</v>
      </c>
      <c r="H71" s="106">
        <f t="shared" ref="H71:P71" si="17">IF($G$34="就業時間換算","",+H98+H117+H136+H155+H174+H193)</f>
        <v>0</v>
      </c>
      <c r="I71" s="107">
        <f t="shared" si="17"/>
        <v>0</v>
      </c>
      <c r="J71" s="106">
        <f t="shared" si="17"/>
        <v>0</v>
      </c>
      <c r="K71" s="106">
        <f t="shared" si="17"/>
        <v>0</v>
      </c>
      <c r="L71" s="106">
        <f t="shared" si="17"/>
        <v>0</v>
      </c>
      <c r="M71" s="106">
        <f t="shared" si="17"/>
        <v>0</v>
      </c>
      <c r="N71" s="106">
        <f t="shared" si="17"/>
        <v>0</v>
      </c>
      <c r="O71" s="106">
        <f t="shared" si="17"/>
        <v>0</v>
      </c>
      <c r="P71" s="106">
        <f t="shared" si="17"/>
        <v>0</v>
      </c>
    </row>
    <row r="72" spans="3:16" ht="29.25" customHeight="1" x14ac:dyDescent="0.7">
      <c r="C72" s="9"/>
      <c r="D72" s="7" t="str">
        <f>MAX($B$15:B72)&amp;"-"&amp;COUNTA($D$61:D71)+1</f>
        <v>5-9</v>
      </c>
      <c r="E72" s="164" t="s">
        <v>82</v>
      </c>
      <c r="F72" s="44" t="s">
        <v>81</v>
      </c>
      <c r="G72" s="105">
        <f>IF($G$34="人数換算","",+G99+G118+G137+G156+G175+G194)</f>
        <v>0</v>
      </c>
      <c r="H72" s="106">
        <f t="shared" ref="H72:P72" si="18">IF($G$34="人数換算","",+H99+H118+H137+H156+H175+H194)</f>
        <v>0</v>
      </c>
      <c r="I72" s="107">
        <f t="shared" si="18"/>
        <v>0</v>
      </c>
      <c r="J72" s="106">
        <f t="shared" si="18"/>
        <v>0</v>
      </c>
      <c r="K72" s="106">
        <f t="shared" si="18"/>
        <v>0</v>
      </c>
      <c r="L72" s="106">
        <f t="shared" si="18"/>
        <v>0</v>
      </c>
      <c r="M72" s="106">
        <f t="shared" si="18"/>
        <v>0</v>
      </c>
      <c r="N72" s="106">
        <f t="shared" si="18"/>
        <v>0</v>
      </c>
      <c r="O72" s="106">
        <f t="shared" si="18"/>
        <v>0</v>
      </c>
      <c r="P72" s="106">
        <f t="shared" si="18"/>
        <v>0</v>
      </c>
    </row>
    <row r="73" spans="3:16" ht="29.25" customHeight="1" x14ac:dyDescent="0.7">
      <c r="C73" s="9"/>
      <c r="D73" s="7" t="str">
        <f>MAX($B$15:B73)&amp;"-"&amp;COUNTA($D$61:D72)+1</f>
        <v>5-10</v>
      </c>
      <c r="E73" s="164" t="s">
        <v>83</v>
      </c>
      <c r="F73" s="44" t="s">
        <v>81</v>
      </c>
      <c r="G73" s="105">
        <f>+G100+G119+G138+G157+G176+G195</f>
        <v>0</v>
      </c>
      <c r="H73" s="106">
        <f t="shared" ref="H73:P73" si="19">+H100+H119+H138+H157+H176+H195</f>
        <v>0</v>
      </c>
      <c r="I73" s="107">
        <f t="shared" si="19"/>
        <v>0</v>
      </c>
      <c r="J73" s="106">
        <f t="shared" si="19"/>
        <v>0</v>
      </c>
      <c r="K73" s="106">
        <f t="shared" si="19"/>
        <v>0</v>
      </c>
      <c r="L73" s="106">
        <f t="shared" si="19"/>
        <v>0</v>
      </c>
      <c r="M73" s="106">
        <f t="shared" si="19"/>
        <v>0</v>
      </c>
      <c r="N73" s="106">
        <f t="shared" si="19"/>
        <v>0</v>
      </c>
      <c r="O73" s="106">
        <f t="shared" si="19"/>
        <v>0</v>
      </c>
      <c r="P73" s="106">
        <f t="shared" si="19"/>
        <v>0</v>
      </c>
    </row>
    <row r="74" spans="3:16" ht="29.25" customHeight="1" x14ac:dyDescent="0.7">
      <c r="C74" s="9"/>
      <c r="D74" s="7" t="str">
        <f>MAX($B$15:B74)&amp;"-"&amp;COUNTA($D$61:D73)+1</f>
        <v>5-11</v>
      </c>
      <c r="E74" s="164" t="s">
        <v>84</v>
      </c>
      <c r="F74" s="43"/>
      <c r="G74" s="24" t="str">
        <f>IFERROR(+G67/G71,"")</f>
        <v/>
      </c>
      <c r="H74" s="25" t="str">
        <f>IFERROR(+H67/H71,"")</f>
        <v/>
      </c>
      <c r="I74" s="36" t="str">
        <f>IFERROR(+I67/I71,"")</f>
        <v/>
      </c>
      <c r="J74" s="25" t="str">
        <f t="shared" ref="J74:P74" si="20">IFERROR(+J67/J71,"")</f>
        <v/>
      </c>
      <c r="K74" s="25" t="str">
        <f t="shared" si="20"/>
        <v/>
      </c>
      <c r="L74" s="25" t="str">
        <f t="shared" si="20"/>
        <v/>
      </c>
      <c r="M74" s="25" t="str">
        <f t="shared" si="20"/>
        <v/>
      </c>
      <c r="N74" s="25" t="str">
        <f t="shared" si="20"/>
        <v/>
      </c>
      <c r="O74" s="25" t="str">
        <f t="shared" si="20"/>
        <v/>
      </c>
      <c r="P74" s="25" t="str">
        <f t="shared" si="20"/>
        <v/>
      </c>
    </row>
    <row r="75" spans="3:16" ht="29.25" customHeight="1" x14ac:dyDescent="0.7">
      <c r="C75" s="9"/>
      <c r="D75" s="7" t="str">
        <f>MAX($B$15:B75)&amp;"-"&amp;COUNTA($D$61:D74)+1</f>
        <v>5-12</v>
      </c>
      <c r="E75" s="164" t="s">
        <v>85</v>
      </c>
      <c r="F75" s="44"/>
      <c r="G75" s="24" t="str">
        <f>IFERROR(+G67/G72,"")</f>
        <v/>
      </c>
      <c r="H75" s="25" t="str">
        <f>IFERROR(+H67/H72,"")</f>
        <v/>
      </c>
      <c r="I75" s="36" t="str">
        <f t="shared" ref="I75:P75" si="21">IFERROR(+I67/I72,"")</f>
        <v/>
      </c>
      <c r="J75" s="25" t="str">
        <f>IFERROR(+J67/J72,"")</f>
        <v/>
      </c>
      <c r="K75" s="25" t="str">
        <f t="shared" si="21"/>
        <v/>
      </c>
      <c r="L75" s="25" t="str">
        <f t="shared" si="21"/>
        <v/>
      </c>
      <c r="M75" s="25" t="str">
        <f t="shared" si="21"/>
        <v/>
      </c>
      <c r="N75" s="25" t="str">
        <f t="shared" si="21"/>
        <v/>
      </c>
      <c r="O75" s="25" t="str">
        <f t="shared" si="21"/>
        <v/>
      </c>
      <c r="P75" s="25" t="str">
        <f t="shared" si="21"/>
        <v/>
      </c>
    </row>
    <row r="76" spans="3:16" ht="29.25" customHeight="1" x14ac:dyDescent="0.7">
      <c r="C76" s="9"/>
      <c r="D76" s="7" t="str">
        <f>MAX($B$15:B76)&amp;"-"&amp;COUNTA($D$61:D75)+1</f>
        <v>5-13</v>
      </c>
      <c r="E76" s="164" t="s">
        <v>86</v>
      </c>
      <c r="F76" s="43" t="s">
        <v>87</v>
      </c>
      <c r="G76" s="26"/>
      <c r="H76" s="77" t="str">
        <f>IFERROR((H74-G74)/G74,"")</f>
        <v/>
      </c>
      <c r="I76" s="78" t="str">
        <f t="shared" ref="I76:P76" si="22">IFERROR((I74-H74)/H74,"")</f>
        <v/>
      </c>
      <c r="J76" s="77" t="str">
        <f t="shared" si="22"/>
        <v/>
      </c>
      <c r="K76" s="77" t="str">
        <f t="shared" si="22"/>
        <v/>
      </c>
      <c r="L76" s="77" t="str">
        <f t="shared" si="22"/>
        <v/>
      </c>
      <c r="M76" s="77" t="str">
        <f t="shared" si="22"/>
        <v/>
      </c>
      <c r="N76" s="77" t="str">
        <f t="shared" si="22"/>
        <v/>
      </c>
      <c r="O76" s="77" t="str">
        <f t="shared" si="22"/>
        <v/>
      </c>
      <c r="P76" s="77" t="str">
        <f t="shared" si="22"/>
        <v/>
      </c>
    </row>
    <row r="77" spans="3:16" ht="29.25" customHeight="1" x14ac:dyDescent="0.7">
      <c r="C77" s="9"/>
      <c r="D77" s="7" t="str">
        <f>MAX($B$15:B77)&amp;"-"&amp;COUNTA($D$61:D76)+1</f>
        <v>5-14</v>
      </c>
      <c r="E77" s="164" t="s">
        <v>88</v>
      </c>
      <c r="F77" s="44" t="s">
        <v>89</v>
      </c>
      <c r="G77" s="26"/>
      <c r="H77" s="77" t="str">
        <f>IFERROR((H75-G75)/G75,"")</f>
        <v/>
      </c>
      <c r="I77" s="78" t="str">
        <f t="shared" ref="I77:P77" si="23">IFERROR((I75-H75)/H75,"")</f>
        <v/>
      </c>
      <c r="J77" s="77" t="str">
        <f t="shared" si="23"/>
        <v/>
      </c>
      <c r="K77" s="77" t="str">
        <f t="shared" si="23"/>
        <v/>
      </c>
      <c r="L77" s="77" t="str">
        <f t="shared" si="23"/>
        <v/>
      </c>
      <c r="M77" s="77" t="str">
        <f t="shared" si="23"/>
        <v/>
      </c>
      <c r="N77" s="77" t="str">
        <f t="shared" si="23"/>
        <v/>
      </c>
      <c r="O77" s="77" t="str">
        <f t="shared" si="23"/>
        <v/>
      </c>
      <c r="P77" s="77" t="str">
        <f t="shared" si="23"/>
        <v/>
      </c>
    </row>
    <row r="78" spans="3:16" ht="29.25" customHeight="1" x14ac:dyDescent="0.7">
      <c r="C78" s="9"/>
      <c r="D78" s="7" t="str">
        <f>MAX($B$15:B78)&amp;"-"&amp;COUNTA($D$61:D77)+1</f>
        <v>5-15</v>
      </c>
      <c r="E78" s="164" t="s">
        <v>90</v>
      </c>
      <c r="F78" s="43"/>
      <c r="G78" s="105" t="str">
        <f t="shared" ref="G78" si="24">IFERROR(+G68/G73,"")</f>
        <v/>
      </c>
      <c r="H78" s="106" t="str">
        <f>IFERROR(+H68/H73,"")</f>
        <v/>
      </c>
      <c r="I78" s="106" t="str">
        <f t="shared" ref="I78:P78" si="25">IFERROR(+I68/I73,"")</f>
        <v/>
      </c>
      <c r="J78" s="106" t="str">
        <f t="shared" si="25"/>
        <v/>
      </c>
      <c r="K78" s="106" t="str">
        <f t="shared" si="25"/>
        <v/>
      </c>
      <c r="L78" s="106" t="str">
        <f t="shared" si="25"/>
        <v/>
      </c>
      <c r="M78" s="106" t="str">
        <f t="shared" si="25"/>
        <v/>
      </c>
      <c r="N78" s="106" t="str">
        <f t="shared" si="25"/>
        <v/>
      </c>
      <c r="O78" s="106" t="str">
        <f t="shared" si="25"/>
        <v/>
      </c>
      <c r="P78" s="106" t="str">
        <f t="shared" si="25"/>
        <v/>
      </c>
    </row>
    <row r="79" spans="3:16" ht="29.25" customHeight="1" x14ac:dyDescent="0.7">
      <c r="C79" s="9"/>
      <c r="D79" s="7" t="str">
        <f>MAX($B$15:B79)&amp;"-"&amp;COUNTA($D$61:D78)+1</f>
        <v>5-16</v>
      </c>
      <c r="E79" s="164" t="s">
        <v>91</v>
      </c>
      <c r="F79" s="43" t="s">
        <v>87</v>
      </c>
      <c r="G79" s="26"/>
      <c r="H79" s="77" t="str">
        <f>IFERROR((H78-G78)/G78,"")</f>
        <v/>
      </c>
      <c r="I79" s="78" t="str">
        <f>IFERROR((I78-H78)/H78,"")</f>
        <v/>
      </c>
      <c r="J79" s="77" t="str">
        <f t="shared" ref="J79:P79" si="26">IFERROR((J78-I78)/I78,"")</f>
        <v/>
      </c>
      <c r="K79" s="77" t="str">
        <f t="shared" si="26"/>
        <v/>
      </c>
      <c r="L79" s="77" t="str">
        <f t="shared" si="26"/>
        <v/>
      </c>
      <c r="M79" s="77" t="str">
        <f t="shared" si="26"/>
        <v/>
      </c>
      <c r="N79" s="77" t="str">
        <f t="shared" si="26"/>
        <v/>
      </c>
      <c r="O79" s="77" t="str">
        <f t="shared" si="26"/>
        <v/>
      </c>
      <c r="P79" s="77" t="str">
        <f t="shared" si="26"/>
        <v/>
      </c>
    </row>
    <row r="80" spans="3:16" ht="29.25" customHeight="1" x14ac:dyDescent="0.7">
      <c r="C80" s="9"/>
      <c r="D80" s="7" t="str">
        <f>MAX($B$15:B80)&amp;"-"&amp;COUNTA($D$61:D79)+1</f>
        <v>5-17</v>
      </c>
      <c r="E80" s="164" t="s">
        <v>92</v>
      </c>
      <c r="F80" s="43"/>
      <c r="G80" s="24" t="str">
        <f>IFERROR(+G70/(G71+G73),"")</f>
        <v/>
      </c>
      <c r="H80" s="25" t="str">
        <f t="shared" ref="H80:P80" si="27">IFERROR(+H70/(H71+H73),"")</f>
        <v/>
      </c>
      <c r="I80" s="36" t="str">
        <f>IFERROR(+I70/(I71+I73),"")</f>
        <v/>
      </c>
      <c r="J80" s="25" t="str">
        <f t="shared" si="27"/>
        <v/>
      </c>
      <c r="K80" s="25" t="str">
        <f t="shared" si="27"/>
        <v/>
      </c>
      <c r="L80" s="25" t="str">
        <f t="shared" si="27"/>
        <v/>
      </c>
      <c r="M80" s="25" t="str">
        <f t="shared" si="27"/>
        <v/>
      </c>
      <c r="N80" s="25" t="str">
        <f t="shared" si="27"/>
        <v/>
      </c>
      <c r="O80" s="25" t="str">
        <f t="shared" si="27"/>
        <v/>
      </c>
      <c r="P80" s="25" t="str">
        <f t="shared" si="27"/>
        <v/>
      </c>
    </row>
    <row r="81" spans="2:17" ht="29.25" customHeight="1" x14ac:dyDescent="0.7">
      <c r="C81" s="9"/>
      <c r="D81" s="7" t="str">
        <f>MAX($B$15:B81)&amp;"-"&amp;COUNTA($D$61:D80)+1</f>
        <v>5-18</v>
      </c>
      <c r="E81" s="164" t="s">
        <v>93</v>
      </c>
      <c r="F81" s="44"/>
      <c r="G81" s="24" t="str">
        <f t="shared" ref="G81" si="28">IFERROR(+G70/(G72+G73),"")</f>
        <v/>
      </c>
      <c r="H81" s="25" t="str">
        <f>IFERROR(+H70/(H72+H73),"")</f>
        <v/>
      </c>
      <c r="I81" s="36" t="str">
        <f>IFERROR(+I70/(I72+I73),"")</f>
        <v/>
      </c>
      <c r="J81" s="25" t="str">
        <f t="shared" ref="J81:P81" si="29">IFERROR(+J70/(J72+J73),"")</f>
        <v/>
      </c>
      <c r="K81" s="25" t="str">
        <f t="shared" si="29"/>
        <v/>
      </c>
      <c r="L81" s="25" t="str">
        <f t="shared" si="29"/>
        <v/>
      </c>
      <c r="M81" s="25" t="str">
        <f t="shared" si="29"/>
        <v/>
      </c>
      <c r="N81" s="25" t="str">
        <f t="shared" si="29"/>
        <v/>
      </c>
      <c r="O81" s="25" t="str">
        <f t="shared" si="29"/>
        <v/>
      </c>
      <c r="P81" s="25" t="str">
        <f t="shared" si="29"/>
        <v/>
      </c>
    </row>
    <row r="82" spans="2:17" ht="29.25" customHeight="1" x14ac:dyDescent="0.7">
      <c r="D82" s="5" t="str">
        <f>MAX($B$15:B82)&amp;"-"&amp;COUNTA($D$61:D81)+1</f>
        <v>5-19</v>
      </c>
      <c r="E82" s="40" t="s">
        <v>119</v>
      </c>
      <c r="F82" s="39" t="s">
        <v>87</v>
      </c>
      <c r="G82" s="200"/>
      <c r="H82" s="102" t="s">
        <v>120</v>
      </c>
    </row>
    <row r="83" spans="2:17" x14ac:dyDescent="0.7">
      <c r="E83" s="6"/>
      <c r="F83" s="6"/>
    </row>
    <row r="84" spans="2:17" x14ac:dyDescent="0.7">
      <c r="B84" s="82">
        <f>MAX($B$14:B83)+1</f>
        <v>6</v>
      </c>
      <c r="C84" s="74" t="s">
        <v>121</v>
      </c>
      <c r="D84" s="81"/>
      <c r="E84" s="23"/>
      <c r="F84" s="23"/>
      <c r="G84" s="23"/>
    </row>
    <row r="85" spans="2:17" ht="29.25" customHeight="1" x14ac:dyDescent="0.7">
      <c r="D85" s="5" t="str">
        <f>MAX($B$15:B85)&amp;"-"&amp;COUNTA($D$84:D84)+1</f>
        <v>6-1</v>
      </c>
      <c r="E85" s="47" t="s">
        <v>122</v>
      </c>
      <c r="F85" s="39" t="s">
        <v>108</v>
      </c>
      <c r="G85" s="201"/>
      <c r="I85" s="65"/>
    </row>
    <row r="86" spans="2:17" ht="29.25" customHeight="1" x14ac:dyDescent="0.7">
      <c r="D86" s="5" t="str">
        <f>MAX($B$15:B86)&amp;"-"&amp;COUNTA($D$84:D85)+1</f>
        <v>6-2</v>
      </c>
      <c r="E86" s="47" t="s">
        <v>123</v>
      </c>
      <c r="F86" s="39" t="s">
        <v>124</v>
      </c>
      <c r="G86" s="202"/>
      <c r="H86" s="202"/>
      <c r="I86" s="202"/>
      <c r="J86" s="202"/>
      <c r="K86" s="202"/>
    </row>
    <row r="87" spans="2:17" x14ac:dyDescent="0.7">
      <c r="C87" s="9"/>
      <c r="D87" s="9"/>
      <c r="E87" s="108" t="s">
        <v>125</v>
      </c>
      <c r="F87" s="70"/>
      <c r="G87" s="62"/>
      <c r="H87" s="62"/>
    </row>
    <row r="88" spans="2:17" x14ac:dyDescent="0.7">
      <c r="E88" s="6"/>
      <c r="F88" s="6"/>
    </row>
    <row r="89" spans="2:17" ht="18" thickBot="1" x14ac:dyDescent="0.75">
      <c r="B89" s="104"/>
      <c r="C89" s="75" t="s">
        <v>126</v>
      </c>
      <c r="D89" s="4"/>
      <c r="E89" s="6"/>
      <c r="F89" s="6"/>
    </row>
    <row r="90" spans="2:17" ht="29.25" customHeight="1" thickBot="1" x14ac:dyDescent="0.75">
      <c r="D90" s="181">
        <f>COUNTA($D108:D$108)+1</f>
        <v>1</v>
      </c>
      <c r="E90" s="182" t="s">
        <v>127</v>
      </c>
      <c r="F90" s="183"/>
      <c r="G90" s="184" t="str">
        <f>IF($G$85="","",$G$85)</f>
        <v/>
      </c>
      <c r="H90" s="6"/>
      <c r="M90" s="168" t="s">
        <v>128</v>
      </c>
      <c r="N90" s="79" t="s">
        <v>129</v>
      </c>
      <c r="O90" s="79" t="s">
        <v>130</v>
      </c>
      <c r="P90" s="79" t="str">
        <f>"基準："&amp;$G90</f>
        <v>基準：</v>
      </c>
    </row>
    <row r="91" spans="2:17" ht="29.25" customHeight="1" x14ac:dyDescent="0.7">
      <c r="D91" s="81">
        <f>COUNTA($D$108:D109)+1</f>
        <v>2</v>
      </c>
      <c r="E91" s="83" t="s">
        <v>131</v>
      </c>
      <c r="F91" s="87" t="s">
        <v>108</v>
      </c>
      <c r="G91" s="203"/>
      <c r="H91" s="6"/>
      <c r="M91" s="167" t="s">
        <v>132</v>
      </c>
      <c r="N91" s="167" t="str">
        <f>IF($G$34="就業時間換算","－",IFERROR(((HLOOKUP(DATE(YEAR($E$13)+3,MONTH($E$9),DAY($E$9)),$G95:$P106,7,FALSE))/(HLOOKUP(DATE(YEAR($E$13),MONTH($E$9),DAY($E$9)),$G95:$P106,7,FALSE)))^(1/3)-1,""))</f>
        <v/>
      </c>
      <c r="O91" s="185" t="str">
        <f>IF($G$34="人数換算","－",IFERROR(((HLOOKUP(DATE(YEAR($E$13)+3,MONTH($E$9),DAY($E$9)),$G95:$P106,8,FALSE))/(HLOOKUP(DATE(YEAR($E$13),MONTH($E$9),DAY($E$9)),$G95:$P106,8,FALSE)))^(1/3)-1,""))</f>
        <v/>
      </c>
      <c r="P91" s="210" t="str">
        <f>IFERROR(VLOOKUP($G90,【参考】最低賃金の5年間の年平均の年平均上昇率!$B$4:$C$50,2,FALSE),"")</f>
        <v/>
      </c>
      <c r="Q91" s="170" t="str">
        <f>IF($G$34="人数換算",$N91,IF($G$34="就業時間換算",$O91,""))</f>
        <v/>
      </c>
    </row>
    <row r="92" spans="2:17" ht="29.25" customHeight="1" x14ac:dyDescent="0.7">
      <c r="D92" s="81">
        <f>COUNTA($D$108:D110)+1</f>
        <v>3</v>
      </c>
      <c r="E92" s="83" t="s">
        <v>133</v>
      </c>
      <c r="F92" s="52" t="s">
        <v>108</v>
      </c>
      <c r="G92" s="204"/>
      <c r="H92" s="6"/>
      <c r="M92" s="167" t="s">
        <v>134</v>
      </c>
      <c r="N92" s="167" t="str">
        <f>IFERROR(((HLOOKUP(DATE(YEAR($E$13)+3,MONTH($E$9),DAY($E$9)),$G95:$P106,11,FALSE))/(HLOOKUP(DATE(YEAR($E$13),MONTH($E$9),DAY($E$9)),$G95:$P106,11,FALSE)))^(1/3)-1,"")</f>
        <v/>
      </c>
      <c r="O92" s="186" t="s">
        <v>135</v>
      </c>
      <c r="P92" s="211"/>
    </row>
    <row r="93" spans="2:17" x14ac:dyDescent="0.7">
      <c r="D93" s="1"/>
      <c r="E93" s="98" t="s">
        <v>114</v>
      </c>
      <c r="G93" s="1" t="s">
        <v>136</v>
      </c>
    </row>
    <row r="94" spans="2:17" x14ac:dyDescent="0.7">
      <c r="D94" s="1"/>
      <c r="G94" s="97" t="s">
        <v>54</v>
      </c>
      <c r="H94" s="97" t="s">
        <v>55</v>
      </c>
      <c r="I94" s="97" t="s">
        <v>56</v>
      </c>
      <c r="J94" s="64" t="s">
        <v>57</v>
      </c>
      <c r="K94" s="64"/>
      <c r="L94" s="64"/>
      <c r="M94" s="64"/>
      <c r="N94" s="64"/>
      <c r="O94" s="64"/>
      <c r="P94" s="64"/>
    </row>
    <row r="95" spans="2:17" x14ac:dyDescent="0.7">
      <c r="D95" s="23"/>
      <c r="E95" s="23"/>
      <c r="F95" s="86"/>
      <c r="G95" s="95" t="str">
        <f>IF($I95="","",EDATE(H95,-12))</f>
        <v/>
      </c>
      <c r="H95" s="95" t="str">
        <f>IF($I95="","",EDATE(I95,-12))</f>
        <v/>
      </c>
      <c r="I95" s="95" t="str">
        <f>IF($I$12="","",$I$12)</f>
        <v/>
      </c>
      <c r="J95" s="96" t="str">
        <f>IF($I95="","",EDATE(I95,12))</f>
        <v/>
      </c>
      <c r="K95" s="96" t="str">
        <f t="shared" ref="K95:N95" si="30">IF($I95="","",EDATE(J95,12))</f>
        <v/>
      </c>
      <c r="L95" s="96" t="str">
        <f t="shared" si="30"/>
        <v/>
      </c>
      <c r="M95" s="96" t="str">
        <f t="shared" si="30"/>
        <v/>
      </c>
      <c r="N95" s="96" t="str">
        <f t="shared" si="30"/>
        <v/>
      </c>
      <c r="O95" s="96" t="str">
        <f>IF($I95="","",EDATE(N95,12))</f>
        <v/>
      </c>
      <c r="P95" s="96" t="str">
        <f t="shared" ref="P95" si="31">IF($I95="","",EDATE(O95,12))</f>
        <v/>
      </c>
    </row>
    <row r="96" spans="2:17" ht="29.25" customHeight="1" x14ac:dyDescent="0.7">
      <c r="D96" s="5">
        <f>COUNTA($D$108:D114)+1</f>
        <v>4</v>
      </c>
      <c r="E96" s="40" t="s">
        <v>74</v>
      </c>
      <c r="F96" s="39"/>
      <c r="G96" s="195"/>
      <c r="H96" s="142"/>
      <c r="I96" s="196"/>
      <c r="J96" s="142"/>
      <c r="K96" s="142"/>
      <c r="L96" s="142"/>
      <c r="M96" s="142"/>
      <c r="N96" s="142"/>
      <c r="O96" s="142"/>
      <c r="P96" s="142"/>
    </row>
    <row r="97" spans="2:17" ht="29.25" customHeight="1" x14ac:dyDescent="0.7">
      <c r="C97" s="9"/>
      <c r="D97" s="5">
        <f>COUNTA($D$108:D115)+1</f>
        <v>5</v>
      </c>
      <c r="E97" s="40" t="s">
        <v>75</v>
      </c>
      <c r="F97" s="39"/>
      <c r="G97" s="195"/>
      <c r="H97" s="142"/>
      <c r="I97" s="196"/>
      <c r="J97" s="142"/>
      <c r="K97" s="142"/>
      <c r="L97" s="142"/>
      <c r="M97" s="142"/>
      <c r="N97" s="142"/>
      <c r="O97" s="142"/>
      <c r="P97" s="142"/>
    </row>
    <row r="98" spans="2:17" ht="29.25" customHeight="1" x14ac:dyDescent="0.7">
      <c r="C98" s="9"/>
      <c r="D98" s="5">
        <f>COUNTA($D$108:D116)+1</f>
        <v>6</v>
      </c>
      <c r="E98" s="40" t="s">
        <v>80</v>
      </c>
      <c r="F98" s="39" t="s">
        <v>81</v>
      </c>
      <c r="G98" s="195"/>
      <c r="H98" s="142"/>
      <c r="I98" s="196"/>
      <c r="J98" s="142"/>
      <c r="K98" s="142"/>
      <c r="L98" s="142"/>
      <c r="M98" s="142"/>
      <c r="N98" s="142"/>
      <c r="O98" s="142"/>
      <c r="P98" s="142"/>
    </row>
    <row r="99" spans="2:17" ht="29.25" customHeight="1" x14ac:dyDescent="0.7">
      <c r="C99" s="9"/>
      <c r="D99" s="5">
        <f>COUNTA($D$108:D117)+1</f>
        <v>7</v>
      </c>
      <c r="E99" s="40" t="s">
        <v>82</v>
      </c>
      <c r="F99" s="41" t="s">
        <v>81</v>
      </c>
      <c r="G99" s="195"/>
      <c r="H99" s="142"/>
      <c r="I99" s="196"/>
      <c r="J99" s="142"/>
      <c r="K99" s="142"/>
      <c r="L99" s="142"/>
      <c r="M99" s="142"/>
      <c r="N99" s="142"/>
      <c r="O99" s="142"/>
      <c r="P99" s="142"/>
    </row>
    <row r="100" spans="2:17" ht="29.25" customHeight="1" x14ac:dyDescent="0.7">
      <c r="C100" s="9"/>
      <c r="D100" s="5">
        <f>COUNTA($D$108:D118)+1</f>
        <v>8</v>
      </c>
      <c r="E100" s="40" t="s">
        <v>83</v>
      </c>
      <c r="F100" s="39" t="s">
        <v>137</v>
      </c>
      <c r="G100" s="195"/>
      <c r="H100" s="142"/>
      <c r="I100" s="196"/>
      <c r="J100" s="142"/>
      <c r="K100" s="142"/>
      <c r="L100" s="142"/>
      <c r="M100" s="142"/>
      <c r="N100" s="142"/>
      <c r="O100" s="142"/>
      <c r="P100" s="142"/>
    </row>
    <row r="101" spans="2:17" ht="29.25" customHeight="1" x14ac:dyDescent="0.7">
      <c r="C101" s="9"/>
      <c r="D101" s="7">
        <f>COUNTA($D$108:D119)+1</f>
        <v>9</v>
      </c>
      <c r="E101" s="42" t="s">
        <v>84</v>
      </c>
      <c r="F101" s="43"/>
      <c r="G101" s="24" t="str">
        <f>IF($G$34="就業時間換算","",IFERROR(+G96/G98,""))</f>
        <v/>
      </c>
      <c r="H101" s="25" t="str">
        <f t="shared" ref="H101:P101" si="32">IF($G$34="就業時間換算","",IFERROR(+H96/H98,""))</f>
        <v/>
      </c>
      <c r="I101" s="36" t="str">
        <f t="shared" si="32"/>
        <v/>
      </c>
      <c r="J101" s="25" t="str">
        <f t="shared" si="32"/>
        <v/>
      </c>
      <c r="K101" s="25" t="str">
        <f t="shared" si="32"/>
        <v/>
      </c>
      <c r="L101" s="25" t="str">
        <f t="shared" si="32"/>
        <v/>
      </c>
      <c r="M101" s="25" t="str">
        <f t="shared" si="32"/>
        <v/>
      </c>
      <c r="N101" s="25" t="str">
        <f t="shared" si="32"/>
        <v/>
      </c>
      <c r="O101" s="25" t="str">
        <f t="shared" si="32"/>
        <v/>
      </c>
      <c r="P101" s="25" t="str">
        <f t="shared" si="32"/>
        <v/>
      </c>
    </row>
    <row r="102" spans="2:17" ht="29.25" customHeight="1" x14ac:dyDescent="0.7">
      <c r="C102" s="9"/>
      <c r="D102" s="7">
        <f>COUNTA($D$108:D120)+1</f>
        <v>10</v>
      </c>
      <c r="E102" s="42" t="s">
        <v>85</v>
      </c>
      <c r="F102" s="44"/>
      <c r="G102" s="24" t="str">
        <f>IF($G$34="人数換算","",IFERROR(+G96/G99,""))</f>
        <v/>
      </c>
      <c r="H102" s="25" t="str">
        <f>IF($G$34="人数換算","",IFERROR(+H96/H99,""))</f>
        <v/>
      </c>
      <c r="I102" s="36" t="str">
        <f t="shared" ref="I102:P102" si="33">IF($G$34="人数換算","",IFERROR(+I96/I99,""))</f>
        <v/>
      </c>
      <c r="J102" s="25" t="str">
        <f t="shared" si="33"/>
        <v/>
      </c>
      <c r="K102" s="25" t="str">
        <f t="shared" si="33"/>
        <v/>
      </c>
      <c r="L102" s="25" t="str">
        <f t="shared" si="33"/>
        <v/>
      </c>
      <c r="M102" s="25" t="str">
        <f t="shared" si="33"/>
        <v/>
      </c>
      <c r="N102" s="25" t="str">
        <f t="shared" si="33"/>
        <v/>
      </c>
      <c r="O102" s="25" t="str">
        <f t="shared" si="33"/>
        <v/>
      </c>
      <c r="P102" s="25" t="str">
        <f t="shared" si="33"/>
        <v/>
      </c>
    </row>
    <row r="103" spans="2:17" ht="29.25" customHeight="1" x14ac:dyDescent="0.7">
      <c r="C103" s="9"/>
      <c r="D103" s="7">
        <f>COUNTA($D$108:D121)+1</f>
        <v>11</v>
      </c>
      <c r="E103" s="42" t="s">
        <v>86</v>
      </c>
      <c r="F103" s="43" t="s">
        <v>87</v>
      </c>
      <c r="G103" s="26"/>
      <c r="H103" s="77" t="str">
        <f>IFERROR((H101-G101)/G101,"")</f>
        <v/>
      </c>
      <c r="I103" s="78" t="str">
        <f>IFERROR((I101-H101)/H101,"")</f>
        <v/>
      </c>
      <c r="J103" s="77" t="str">
        <f t="shared" ref="J103:J104" si="34">IFERROR((J101-I101)/I101,"")</f>
        <v/>
      </c>
      <c r="K103" s="77" t="str">
        <f t="shared" ref="K103:K104" si="35">IFERROR((K101-J101)/J101,"")</f>
        <v/>
      </c>
      <c r="L103" s="77" t="str">
        <f t="shared" ref="L103:L104" si="36">IFERROR((L101-K101)/K101,"")</f>
        <v/>
      </c>
      <c r="M103" s="77" t="str">
        <f t="shared" ref="M103:M104" si="37">IFERROR((M101-L101)/L101,"")</f>
        <v/>
      </c>
      <c r="N103" s="77" t="str">
        <f t="shared" ref="N103:N104" si="38">IFERROR((N101-M101)/M101,"")</f>
        <v/>
      </c>
      <c r="O103" s="77" t="str">
        <f t="shared" ref="O103:O104" si="39">IFERROR((O101-N101)/N101,"")</f>
        <v/>
      </c>
      <c r="P103" s="77" t="str">
        <f t="shared" ref="P103:P104" si="40">IFERROR((P101-O101)/O101,"")</f>
        <v/>
      </c>
    </row>
    <row r="104" spans="2:17" ht="29.25" customHeight="1" x14ac:dyDescent="0.7">
      <c r="C104" s="9"/>
      <c r="D104" s="7">
        <f>COUNTA($D$108:D122)+1</f>
        <v>12</v>
      </c>
      <c r="E104" s="42" t="s">
        <v>88</v>
      </c>
      <c r="F104" s="44" t="s">
        <v>89</v>
      </c>
      <c r="G104" s="26"/>
      <c r="H104" s="77" t="str">
        <f>IFERROR((H102-G102)/G102,"")</f>
        <v/>
      </c>
      <c r="I104" s="78" t="str">
        <f t="shared" ref="I104" si="41">IFERROR((I102-H102)/H102,"")</f>
        <v/>
      </c>
      <c r="J104" s="77" t="str">
        <f t="shared" si="34"/>
        <v/>
      </c>
      <c r="K104" s="77" t="str">
        <f t="shared" si="35"/>
        <v/>
      </c>
      <c r="L104" s="77" t="str">
        <f t="shared" si="36"/>
        <v/>
      </c>
      <c r="M104" s="77" t="str">
        <f t="shared" si="37"/>
        <v/>
      </c>
      <c r="N104" s="77" t="str">
        <f t="shared" si="38"/>
        <v/>
      </c>
      <c r="O104" s="77" t="str">
        <f t="shared" si="39"/>
        <v/>
      </c>
      <c r="P104" s="77" t="str">
        <f t="shared" si="40"/>
        <v/>
      </c>
    </row>
    <row r="105" spans="2:17" ht="29.25" customHeight="1" x14ac:dyDescent="0.7">
      <c r="C105" s="9"/>
      <c r="D105" s="7">
        <f>COUNTA($D$108:D123)+1</f>
        <v>13</v>
      </c>
      <c r="E105" s="42" t="s">
        <v>90</v>
      </c>
      <c r="F105" s="43"/>
      <c r="G105" s="105" t="str">
        <f>IFERROR(+G97/G100,"")</f>
        <v/>
      </c>
      <c r="H105" s="106" t="str">
        <f>IFERROR(+H97/H100,"")</f>
        <v/>
      </c>
      <c r="I105" s="106" t="str">
        <f t="shared" ref="I105:P105" si="42">IFERROR(+I97/I100,"")</f>
        <v/>
      </c>
      <c r="J105" s="106" t="str">
        <f t="shared" si="42"/>
        <v/>
      </c>
      <c r="K105" s="106" t="str">
        <f t="shared" si="42"/>
        <v/>
      </c>
      <c r="L105" s="106" t="str">
        <f t="shared" si="42"/>
        <v/>
      </c>
      <c r="M105" s="106" t="str">
        <f t="shared" si="42"/>
        <v/>
      </c>
      <c r="N105" s="106" t="str">
        <f t="shared" si="42"/>
        <v/>
      </c>
      <c r="O105" s="106" t="str">
        <f t="shared" si="42"/>
        <v/>
      </c>
      <c r="P105" s="106" t="str">
        <f t="shared" si="42"/>
        <v/>
      </c>
    </row>
    <row r="106" spans="2:17" ht="29.25" customHeight="1" x14ac:dyDescent="0.7">
      <c r="D106" s="7">
        <f>COUNTA($D$108:D124)+1</f>
        <v>14</v>
      </c>
      <c r="E106" s="42" t="s">
        <v>91</v>
      </c>
      <c r="F106" s="43" t="s">
        <v>87</v>
      </c>
      <c r="G106" s="26"/>
      <c r="H106" s="77" t="str">
        <f>IFERROR((H105-G105)/G105,"")</f>
        <v/>
      </c>
      <c r="I106" s="78" t="str">
        <f>IFERROR((I105-H105)/H105,"")</f>
        <v/>
      </c>
      <c r="J106" s="77" t="str">
        <f t="shared" ref="J106" si="43">IFERROR((J105-I105)/I105,"")</f>
        <v/>
      </c>
      <c r="K106" s="77" t="str">
        <f t="shared" ref="K106" si="44">IFERROR((K105-J105)/J105,"")</f>
        <v/>
      </c>
      <c r="L106" s="77" t="str">
        <f t="shared" ref="L106" si="45">IFERROR((L105-K105)/K105,"")</f>
        <v/>
      </c>
      <c r="M106" s="77" t="str">
        <f t="shared" ref="M106" si="46">IFERROR((M105-L105)/L105,"")</f>
        <v/>
      </c>
      <c r="N106" s="77" t="str">
        <f>IFERROR((N105-M105)/M105,"")</f>
        <v/>
      </c>
      <c r="O106" s="77" t="str">
        <f t="shared" ref="O106" si="47">IFERROR((O105-N105)/N105,"")</f>
        <v/>
      </c>
      <c r="P106" s="77" t="str">
        <f t="shared" ref="P106" si="48">IFERROR((P105-O105)/O105,"")</f>
        <v/>
      </c>
    </row>
    <row r="107" spans="2:17" x14ac:dyDescent="0.7">
      <c r="E107" s="71"/>
    </row>
    <row r="108" spans="2:17" ht="18" thickBot="1" x14ac:dyDescent="0.75">
      <c r="B108" s="104"/>
      <c r="C108" s="75" t="s">
        <v>138</v>
      </c>
      <c r="D108" s="4"/>
      <c r="E108" s="6"/>
      <c r="F108" s="6"/>
      <c r="M108" s="166"/>
    </row>
    <row r="109" spans="2:17" ht="29.25" customHeight="1" thickBot="1" x14ac:dyDescent="0.75">
      <c r="D109" s="181">
        <f>COUNTA($D$108:D108)+1</f>
        <v>1</v>
      </c>
      <c r="E109" s="182" t="s">
        <v>127</v>
      </c>
      <c r="F109" s="183"/>
      <c r="G109" s="184" t="str">
        <f>IF($G$86="","",$G$86)</f>
        <v/>
      </c>
      <c r="L109" s="53"/>
      <c r="M109" s="168" t="s">
        <v>128</v>
      </c>
      <c r="N109" s="79" t="s">
        <v>129</v>
      </c>
      <c r="O109" s="79" t="s">
        <v>130</v>
      </c>
      <c r="P109" s="79" t="str">
        <f>"基準："&amp;$G109</f>
        <v>基準：</v>
      </c>
    </row>
    <row r="110" spans="2:17" ht="29.25" customHeight="1" x14ac:dyDescent="0.7">
      <c r="D110" s="81">
        <f>COUNTA($D$108:D109)+1</f>
        <v>2</v>
      </c>
      <c r="E110" s="83" t="s">
        <v>131</v>
      </c>
      <c r="F110" s="87" t="s">
        <v>108</v>
      </c>
      <c r="G110" s="203"/>
      <c r="H110" s="6"/>
      <c r="M110" s="167" t="s">
        <v>132</v>
      </c>
      <c r="N110" s="167" t="str">
        <f>IF($G$34="就業時間換算","－",IFERROR(((HLOOKUP(DATE(YEAR($E$13)+3,MONTH($E$9),DAY($E$9)),$G114:$P125,7,FALSE))/(HLOOKUP(DATE(YEAR($E$13),MONTH($E$9),DAY($E$9)),$G114:$P125,7,FALSE)))^(1/3)-1,""))</f>
        <v/>
      </c>
      <c r="O110" s="185" t="str">
        <f>IF($G$34="人数換算","－",IFERROR(((HLOOKUP(DATE(YEAR($E$13)+3,MONTH($E$9),DAY($E$9)),$G114:$P125,8,FALSE))/(HLOOKUP(DATE(YEAR($E$13),MONTH($E$9),DAY($E$9)),$G114:$P125,8,FALSE)))^(1/3)-1,""))</f>
        <v/>
      </c>
      <c r="P110" s="210" t="str">
        <f>IFERROR(VLOOKUP($G109,【参考】最低賃金の5年間の年平均の年平均上昇率!$B$4:$C$50,2,FALSE),"")</f>
        <v/>
      </c>
      <c r="Q110" s="170" t="str">
        <f>IF($G$34="人数換算",$N110,IF($G$34="就業時間換算",$O110,""))</f>
        <v/>
      </c>
    </row>
    <row r="111" spans="2:17" ht="29.25" customHeight="1" x14ac:dyDescent="0.7">
      <c r="D111" s="81">
        <f>COUNTA($D$108:D110)+1</f>
        <v>3</v>
      </c>
      <c r="E111" s="83" t="s">
        <v>133</v>
      </c>
      <c r="F111" s="52" t="s">
        <v>108</v>
      </c>
      <c r="G111" s="204"/>
      <c r="H111" s="6"/>
      <c r="M111" s="167" t="s">
        <v>134</v>
      </c>
      <c r="N111" s="167" t="str">
        <f>IFERROR(((HLOOKUP(DATE(YEAR($E$13)+3,MONTH($E$9),DAY($E$9)),$G114:$P125,11,FALSE))/(HLOOKUP(DATE(YEAR($E$13),MONTH($E$9),DAY($E$9)),$G114:$P125,11,FALSE)))^(1/3)-1,"")</f>
        <v/>
      </c>
      <c r="O111" s="186" t="s">
        <v>135</v>
      </c>
      <c r="P111" s="211"/>
    </row>
    <row r="112" spans="2:17" x14ac:dyDescent="0.7">
      <c r="D112" s="1"/>
      <c r="E112" s="98" t="s">
        <v>114</v>
      </c>
      <c r="G112" s="1" t="s">
        <v>136</v>
      </c>
    </row>
    <row r="113" spans="2:16" x14ac:dyDescent="0.7">
      <c r="D113" s="1"/>
      <c r="G113" s="97" t="s">
        <v>54</v>
      </c>
      <c r="H113" s="97" t="s">
        <v>55</v>
      </c>
      <c r="I113" s="97" t="s">
        <v>56</v>
      </c>
      <c r="J113" s="64" t="s">
        <v>57</v>
      </c>
      <c r="K113" s="64"/>
      <c r="L113" s="64"/>
      <c r="M113" s="64"/>
      <c r="N113" s="64"/>
      <c r="O113" s="64"/>
      <c r="P113" s="64"/>
    </row>
    <row r="114" spans="2:16" x14ac:dyDescent="0.7">
      <c r="D114" s="23"/>
      <c r="E114" s="23"/>
      <c r="F114" s="86"/>
      <c r="G114" s="95" t="str">
        <f>IF($I114="","",EDATE(H114,-12))</f>
        <v/>
      </c>
      <c r="H114" s="95" t="str">
        <f>IF($I114="","",EDATE(I114,-12))</f>
        <v/>
      </c>
      <c r="I114" s="95" t="str">
        <f>IF($I$12="","",$I$12)</f>
        <v/>
      </c>
      <c r="J114" s="96" t="str">
        <f>IF($I114="","",EDATE(I114,12))</f>
        <v/>
      </c>
      <c r="K114" s="96" t="str">
        <f t="shared" ref="K114:P114" si="49">IF($I114="","",EDATE(J114,12))</f>
        <v/>
      </c>
      <c r="L114" s="96" t="str">
        <f t="shared" si="49"/>
        <v/>
      </c>
      <c r="M114" s="96" t="str">
        <f t="shared" si="49"/>
        <v/>
      </c>
      <c r="N114" s="96" t="str">
        <f t="shared" si="49"/>
        <v/>
      </c>
      <c r="O114" s="96" t="str">
        <f>IF($I114="","",EDATE(N114,12))</f>
        <v/>
      </c>
      <c r="P114" s="96" t="str">
        <f t="shared" si="49"/>
        <v/>
      </c>
    </row>
    <row r="115" spans="2:16" ht="29.25" customHeight="1" x14ac:dyDescent="0.7">
      <c r="D115" s="5">
        <f>COUNTA($D$108:D114)+1</f>
        <v>4</v>
      </c>
      <c r="E115" s="40" t="s">
        <v>74</v>
      </c>
      <c r="F115" s="39"/>
      <c r="G115" s="195"/>
      <c r="H115" s="142"/>
      <c r="I115" s="196"/>
      <c r="J115" s="142"/>
      <c r="K115" s="142"/>
      <c r="L115" s="142"/>
      <c r="M115" s="142"/>
      <c r="N115" s="142"/>
      <c r="O115" s="142"/>
      <c r="P115" s="142"/>
    </row>
    <row r="116" spans="2:16" ht="29.25" customHeight="1" x14ac:dyDescent="0.7">
      <c r="C116" s="9"/>
      <c r="D116" s="5">
        <f>COUNTA($D$108:D115)+1</f>
        <v>5</v>
      </c>
      <c r="E116" s="40" t="s">
        <v>75</v>
      </c>
      <c r="F116" s="39"/>
      <c r="G116" s="195"/>
      <c r="H116" s="142"/>
      <c r="I116" s="196"/>
      <c r="J116" s="142"/>
      <c r="K116" s="142"/>
      <c r="L116" s="142"/>
      <c r="M116" s="142"/>
      <c r="N116" s="142"/>
      <c r="O116" s="142"/>
      <c r="P116" s="142"/>
    </row>
    <row r="117" spans="2:16" ht="29.25" customHeight="1" x14ac:dyDescent="0.7">
      <c r="C117" s="9"/>
      <c r="D117" s="5">
        <f>COUNTA($D$108:D116)+1</f>
        <v>6</v>
      </c>
      <c r="E117" s="40" t="s">
        <v>80</v>
      </c>
      <c r="F117" s="39" t="s">
        <v>81</v>
      </c>
      <c r="G117" s="195"/>
      <c r="H117" s="142"/>
      <c r="I117" s="196"/>
      <c r="J117" s="142"/>
      <c r="K117" s="142"/>
      <c r="L117" s="142"/>
      <c r="M117" s="142"/>
      <c r="N117" s="142"/>
      <c r="O117" s="142"/>
      <c r="P117" s="142"/>
    </row>
    <row r="118" spans="2:16" ht="29.25" customHeight="1" x14ac:dyDescent="0.7">
      <c r="C118" s="9"/>
      <c r="D118" s="5">
        <f>COUNTA($D$108:D117)+1</f>
        <v>7</v>
      </c>
      <c r="E118" s="40" t="s">
        <v>82</v>
      </c>
      <c r="F118" s="41" t="s">
        <v>81</v>
      </c>
      <c r="G118" s="195"/>
      <c r="H118" s="142"/>
      <c r="I118" s="196"/>
      <c r="J118" s="142"/>
      <c r="K118" s="142"/>
      <c r="L118" s="142"/>
      <c r="M118" s="142"/>
      <c r="N118" s="142"/>
      <c r="O118" s="142"/>
      <c r="P118" s="142"/>
    </row>
    <row r="119" spans="2:16" ht="29.25" customHeight="1" x14ac:dyDescent="0.7">
      <c r="C119" s="9"/>
      <c r="D119" s="5">
        <f>COUNTA($D$108:D118)+1</f>
        <v>8</v>
      </c>
      <c r="E119" s="40" t="s">
        <v>83</v>
      </c>
      <c r="F119" s="39" t="s">
        <v>139</v>
      </c>
      <c r="G119" s="195"/>
      <c r="H119" s="142"/>
      <c r="I119" s="196"/>
      <c r="J119" s="142"/>
      <c r="K119" s="142"/>
      <c r="L119" s="142"/>
      <c r="M119" s="142"/>
      <c r="N119" s="142"/>
      <c r="O119" s="142"/>
      <c r="P119" s="142"/>
    </row>
    <row r="120" spans="2:16" ht="29.25" customHeight="1" x14ac:dyDescent="0.7">
      <c r="C120" s="9"/>
      <c r="D120" s="7">
        <f>COUNTA($D$108:D119)+1</f>
        <v>9</v>
      </c>
      <c r="E120" s="42" t="s">
        <v>84</v>
      </c>
      <c r="F120" s="43"/>
      <c r="G120" s="24" t="str">
        <f>IF($G$34="就業時間換算","",IFERROR(+G115/G117,""))</f>
        <v/>
      </c>
      <c r="H120" s="25" t="str">
        <f t="shared" ref="H120:P120" si="50">IF($G$34="就業時間換算","",IFERROR(+H115/H117,""))</f>
        <v/>
      </c>
      <c r="I120" s="36" t="str">
        <f t="shared" si="50"/>
        <v/>
      </c>
      <c r="J120" s="25" t="str">
        <f t="shared" si="50"/>
        <v/>
      </c>
      <c r="K120" s="25" t="str">
        <f t="shared" si="50"/>
        <v/>
      </c>
      <c r="L120" s="25" t="str">
        <f t="shared" si="50"/>
        <v/>
      </c>
      <c r="M120" s="25" t="str">
        <f t="shared" si="50"/>
        <v/>
      </c>
      <c r="N120" s="25" t="str">
        <f t="shared" si="50"/>
        <v/>
      </c>
      <c r="O120" s="25" t="str">
        <f t="shared" si="50"/>
        <v/>
      </c>
      <c r="P120" s="25" t="str">
        <f t="shared" si="50"/>
        <v/>
      </c>
    </row>
    <row r="121" spans="2:16" ht="29.25" customHeight="1" x14ac:dyDescent="0.7">
      <c r="C121" s="9"/>
      <c r="D121" s="7">
        <f>COUNTA($D$108:D120)+1</f>
        <v>10</v>
      </c>
      <c r="E121" s="42" t="s">
        <v>85</v>
      </c>
      <c r="F121" s="44"/>
      <c r="G121" s="24" t="str">
        <f>IF($G$34="人数換算","",IFERROR(+G115/G118,""))</f>
        <v/>
      </c>
      <c r="H121" s="25" t="str">
        <f t="shared" ref="H121:P121" si="51">IF($G$34="人数換算","",IFERROR(+H115/H118,""))</f>
        <v/>
      </c>
      <c r="I121" s="36" t="str">
        <f t="shared" si="51"/>
        <v/>
      </c>
      <c r="J121" s="25" t="str">
        <f t="shared" si="51"/>
        <v/>
      </c>
      <c r="K121" s="25" t="str">
        <f t="shared" si="51"/>
        <v/>
      </c>
      <c r="L121" s="25" t="str">
        <f t="shared" si="51"/>
        <v/>
      </c>
      <c r="M121" s="25" t="str">
        <f t="shared" si="51"/>
        <v/>
      </c>
      <c r="N121" s="25" t="str">
        <f t="shared" si="51"/>
        <v/>
      </c>
      <c r="O121" s="25" t="str">
        <f t="shared" si="51"/>
        <v/>
      </c>
      <c r="P121" s="25" t="str">
        <f t="shared" si="51"/>
        <v/>
      </c>
    </row>
    <row r="122" spans="2:16" ht="29.25" customHeight="1" x14ac:dyDescent="0.7">
      <c r="C122" s="9"/>
      <c r="D122" s="7">
        <f>COUNTA($D$108:D121)+1</f>
        <v>11</v>
      </c>
      <c r="E122" s="42" t="s">
        <v>86</v>
      </c>
      <c r="F122" s="43" t="s">
        <v>87</v>
      </c>
      <c r="G122" s="26"/>
      <c r="H122" s="77" t="str">
        <f>IFERROR((H120-G120)/G120,"")</f>
        <v/>
      </c>
      <c r="I122" s="78" t="str">
        <f t="shared" ref="I122:P123" si="52">IFERROR((I120-H120)/H120,"")</f>
        <v/>
      </c>
      <c r="J122" s="77" t="str">
        <f t="shared" si="52"/>
        <v/>
      </c>
      <c r="K122" s="77" t="str">
        <f t="shared" si="52"/>
        <v/>
      </c>
      <c r="L122" s="77" t="str">
        <f t="shared" si="52"/>
        <v/>
      </c>
      <c r="M122" s="77" t="str">
        <f t="shared" si="52"/>
        <v/>
      </c>
      <c r="N122" s="77" t="str">
        <f t="shared" si="52"/>
        <v/>
      </c>
      <c r="O122" s="77" t="str">
        <f t="shared" si="52"/>
        <v/>
      </c>
      <c r="P122" s="77" t="str">
        <f t="shared" si="52"/>
        <v/>
      </c>
    </row>
    <row r="123" spans="2:16" ht="29.25" customHeight="1" x14ac:dyDescent="0.7">
      <c r="C123" s="9"/>
      <c r="D123" s="7">
        <f>COUNTA($D$108:D122)+1</f>
        <v>12</v>
      </c>
      <c r="E123" s="42" t="s">
        <v>88</v>
      </c>
      <c r="F123" s="44" t="s">
        <v>89</v>
      </c>
      <c r="G123" s="26"/>
      <c r="H123" s="77" t="str">
        <f>IFERROR((H121-G121)/G121,"")</f>
        <v/>
      </c>
      <c r="I123" s="78" t="str">
        <f t="shared" si="52"/>
        <v/>
      </c>
      <c r="J123" s="77" t="str">
        <f t="shared" si="52"/>
        <v/>
      </c>
      <c r="K123" s="77" t="str">
        <f t="shared" si="52"/>
        <v/>
      </c>
      <c r="L123" s="77" t="str">
        <f t="shared" si="52"/>
        <v/>
      </c>
      <c r="M123" s="77" t="str">
        <f t="shared" si="52"/>
        <v/>
      </c>
      <c r="N123" s="77" t="str">
        <f t="shared" si="52"/>
        <v/>
      </c>
      <c r="O123" s="77" t="str">
        <f>IFERROR((O121-N121)/N121,"")</f>
        <v/>
      </c>
      <c r="P123" s="77" t="str">
        <f>IFERROR((P121-O121)/O121,"")</f>
        <v/>
      </c>
    </row>
    <row r="124" spans="2:16" ht="29.25" customHeight="1" x14ac:dyDescent="0.7">
      <c r="C124" s="9"/>
      <c r="D124" s="7">
        <f>COUNTA($D$108:D123)+1</f>
        <v>13</v>
      </c>
      <c r="E124" s="42" t="s">
        <v>90</v>
      </c>
      <c r="F124" s="43"/>
      <c r="G124" s="105" t="str">
        <f>IFERROR(+G116/G119,"")</f>
        <v/>
      </c>
      <c r="H124" s="106" t="str">
        <f>IFERROR(+H116/H119,"")</f>
        <v/>
      </c>
      <c r="I124" s="106" t="str">
        <f t="shared" ref="I124:P124" si="53">IFERROR(+I116/I119,"")</f>
        <v/>
      </c>
      <c r="J124" s="106" t="str">
        <f t="shared" si="53"/>
        <v/>
      </c>
      <c r="K124" s="106" t="str">
        <f t="shared" si="53"/>
        <v/>
      </c>
      <c r="L124" s="106" t="str">
        <f t="shared" si="53"/>
        <v/>
      </c>
      <c r="M124" s="106" t="str">
        <f t="shared" si="53"/>
        <v/>
      </c>
      <c r="N124" s="106" t="str">
        <f t="shared" si="53"/>
        <v/>
      </c>
      <c r="O124" s="106" t="str">
        <f t="shared" si="53"/>
        <v/>
      </c>
      <c r="P124" s="106" t="str">
        <f t="shared" si="53"/>
        <v/>
      </c>
    </row>
    <row r="125" spans="2:16" ht="29.25" customHeight="1" x14ac:dyDescent="0.7">
      <c r="D125" s="7">
        <f>COUNTA($D$108:D124)+1</f>
        <v>14</v>
      </c>
      <c r="E125" s="42" t="s">
        <v>91</v>
      </c>
      <c r="F125" s="43" t="s">
        <v>87</v>
      </c>
      <c r="G125" s="26"/>
      <c r="H125" s="77" t="str">
        <f>IFERROR((H124-G124)/G124,"")</f>
        <v/>
      </c>
      <c r="I125" s="78" t="str">
        <f>IFERROR((I124-H124)/H124,"")</f>
        <v/>
      </c>
      <c r="J125" s="77" t="str">
        <f t="shared" ref="J125:P125" si="54">IFERROR((J124-I124)/I124,"")</f>
        <v/>
      </c>
      <c r="K125" s="77" t="str">
        <f t="shared" si="54"/>
        <v/>
      </c>
      <c r="L125" s="77" t="str">
        <f t="shared" si="54"/>
        <v/>
      </c>
      <c r="M125" s="77" t="str">
        <f t="shared" si="54"/>
        <v/>
      </c>
      <c r="N125" s="77" t="str">
        <f t="shared" si="54"/>
        <v/>
      </c>
      <c r="O125" s="77" t="str">
        <f t="shared" si="54"/>
        <v/>
      </c>
      <c r="P125" s="77" t="str">
        <f t="shared" si="54"/>
        <v/>
      </c>
    </row>
    <row r="126" spans="2:16" x14ac:dyDescent="0.7">
      <c r="E126" s="71"/>
    </row>
    <row r="127" spans="2:16" ht="18" thickBot="1" x14ac:dyDescent="0.75">
      <c r="B127" s="104"/>
      <c r="C127" s="75" t="s">
        <v>140</v>
      </c>
      <c r="D127" s="4"/>
      <c r="E127" s="6"/>
      <c r="F127" s="6"/>
    </row>
    <row r="128" spans="2:16" ht="29.25" customHeight="1" thickBot="1" x14ac:dyDescent="0.75">
      <c r="D128" s="181">
        <f>COUNTA($D$127:D127)+1</f>
        <v>1</v>
      </c>
      <c r="E128" s="182" t="s">
        <v>127</v>
      </c>
      <c r="F128" s="183"/>
      <c r="G128" s="184" t="str">
        <f>IF($H$86="","",$H$86)</f>
        <v/>
      </c>
      <c r="M128" s="168" t="s">
        <v>128</v>
      </c>
      <c r="N128" s="79" t="s">
        <v>129</v>
      </c>
      <c r="O128" s="79" t="s">
        <v>130</v>
      </c>
      <c r="P128" s="79" t="str">
        <f>"基準："&amp;$G128</f>
        <v>基準：</v>
      </c>
    </row>
    <row r="129" spans="3:17" ht="29.25" customHeight="1" x14ac:dyDescent="0.7">
      <c r="D129" s="81">
        <f>COUNTA($D$127:D128)+1</f>
        <v>2</v>
      </c>
      <c r="E129" s="83" t="s">
        <v>131</v>
      </c>
      <c r="F129" s="87" t="s">
        <v>108</v>
      </c>
      <c r="G129" s="203"/>
      <c r="H129" s="6"/>
      <c r="M129" s="167" t="s">
        <v>132</v>
      </c>
      <c r="N129" s="167" t="str">
        <f>IF($G$34="就業時間換算","－",IFERROR(((HLOOKUP(DATE(YEAR($E$13)+3,MONTH($E$9),DAY($E$9)),$G133:$P144,7,FALSE))/(HLOOKUP(DATE(YEAR($E$13),MONTH($E$9),DAY($E$9)),$G133:$P144,7,FALSE)))^(1/3)-1,""))</f>
        <v/>
      </c>
      <c r="O129" s="185" t="str">
        <f>IF($G$34="人数換算","－",IFERROR(((HLOOKUP(DATE(YEAR($E$13)+3,MONTH($E$9),DAY($E$9)),$G133:$P144,8,FALSE))/(HLOOKUP(DATE(YEAR($E$13),MONTH($E$9),DAY($E$9)),$G133:$P144,8,FALSE)))^(1/3)-1,""))</f>
        <v/>
      </c>
      <c r="P129" s="210" t="str">
        <f>IFERROR(VLOOKUP($G128,【参考】最低賃金の5年間の年平均の年平均上昇率!$B$4:$C$50,2,FALSE),"")</f>
        <v/>
      </c>
      <c r="Q129" s="170" t="str">
        <f>IF($G$34="人数換算",$N129,IF($G$34="就業時間換算",$O129,""))</f>
        <v/>
      </c>
    </row>
    <row r="130" spans="3:17" ht="29.25" customHeight="1" x14ac:dyDescent="0.7">
      <c r="D130" s="81">
        <f>COUNTA($D$127:D129)+1</f>
        <v>3</v>
      </c>
      <c r="E130" s="83" t="s">
        <v>133</v>
      </c>
      <c r="F130" s="52" t="s">
        <v>108</v>
      </c>
      <c r="G130" s="204"/>
      <c r="H130" s="6"/>
      <c r="M130" s="167" t="s">
        <v>134</v>
      </c>
      <c r="N130" s="167" t="str">
        <f>IFERROR(((HLOOKUP(DATE(YEAR($E$13)+3,MONTH($E$9),DAY($E$9)),$G133:$P144,11,FALSE))/(HLOOKUP(DATE(YEAR($E$13),MONTH($E$9),DAY($E$9)),$G133:$P144,11,FALSE)))^(1/3)-1,"")</f>
        <v/>
      </c>
      <c r="O130" s="186" t="s">
        <v>135</v>
      </c>
      <c r="P130" s="211"/>
    </row>
    <row r="131" spans="3:17" x14ac:dyDescent="0.7">
      <c r="D131" s="1"/>
      <c r="E131" s="98" t="s">
        <v>114</v>
      </c>
      <c r="G131" s="1" t="s">
        <v>136</v>
      </c>
    </row>
    <row r="132" spans="3:17" x14ac:dyDescent="0.7">
      <c r="D132" s="1"/>
      <c r="G132" s="97" t="s">
        <v>54</v>
      </c>
      <c r="H132" s="97" t="s">
        <v>55</v>
      </c>
      <c r="I132" s="97" t="s">
        <v>56</v>
      </c>
      <c r="J132" s="64" t="s">
        <v>57</v>
      </c>
      <c r="K132" s="64"/>
      <c r="L132" s="64"/>
      <c r="M132" s="64"/>
      <c r="N132" s="64"/>
      <c r="O132" s="64"/>
      <c r="P132" s="64"/>
    </row>
    <row r="133" spans="3:17" x14ac:dyDescent="0.7">
      <c r="D133" s="23"/>
      <c r="E133" s="23"/>
      <c r="F133" s="86"/>
      <c r="G133" s="95" t="str">
        <f>IF($I133="","",EDATE(H133,-12))</f>
        <v/>
      </c>
      <c r="H133" s="95" t="str">
        <f>IF($I133="","",EDATE(I133,-12))</f>
        <v/>
      </c>
      <c r="I133" s="95" t="str">
        <f>IF($I$12="","",$I$12)</f>
        <v/>
      </c>
      <c r="J133" s="96" t="str">
        <f>IF($I133="","",EDATE(I133,12))</f>
        <v/>
      </c>
      <c r="K133" s="96" t="str">
        <f t="shared" ref="K133:P133" si="55">IF($I133="","",EDATE(J133,12))</f>
        <v/>
      </c>
      <c r="L133" s="96" t="str">
        <f t="shared" si="55"/>
        <v/>
      </c>
      <c r="M133" s="96" t="str">
        <f t="shared" si="55"/>
        <v/>
      </c>
      <c r="N133" s="96" t="str">
        <f t="shared" si="55"/>
        <v/>
      </c>
      <c r="O133" s="96" t="str">
        <f t="shared" si="55"/>
        <v/>
      </c>
      <c r="P133" s="96" t="str">
        <f t="shared" si="55"/>
        <v/>
      </c>
    </row>
    <row r="134" spans="3:17" ht="29.25" customHeight="1" x14ac:dyDescent="0.7">
      <c r="D134" s="81">
        <f>COUNTA($D$127:D133)+1</f>
        <v>4</v>
      </c>
      <c r="E134" s="47" t="s">
        <v>74</v>
      </c>
      <c r="F134" s="85"/>
      <c r="G134" s="205"/>
      <c r="H134" s="142"/>
      <c r="I134" s="196"/>
      <c r="J134" s="142"/>
      <c r="K134" s="142"/>
      <c r="L134" s="142"/>
      <c r="M134" s="142"/>
      <c r="N134" s="142"/>
      <c r="O134" s="142"/>
      <c r="P134" s="142"/>
    </row>
    <row r="135" spans="3:17" ht="29.25" customHeight="1" x14ac:dyDescent="0.7">
      <c r="C135" s="9"/>
      <c r="D135" s="81">
        <f>COUNTA($D$127:D134)+1</f>
        <v>5</v>
      </c>
      <c r="E135" s="47" t="s">
        <v>75</v>
      </c>
      <c r="F135" s="85"/>
      <c r="G135" s="205"/>
      <c r="H135" s="142"/>
      <c r="I135" s="196"/>
      <c r="J135" s="142"/>
      <c r="K135" s="142"/>
      <c r="L135" s="142"/>
      <c r="M135" s="142"/>
      <c r="N135" s="142"/>
      <c r="O135" s="142"/>
      <c r="P135" s="142"/>
    </row>
    <row r="136" spans="3:17" ht="29.25" customHeight="1" x14ac:dyDescent="0.7">
      <c r="C136" s="9"/>
      <c r="D136" s="5">
        <f>COUNTA($D$127:D135)+1</f>
        <v>6</v>
      </c>
      <c r="E136" s="40" t="s">
        <v>80</v>
      </c>
      <c r="F136" s="39" t="s">
        <v>81</v>
      </c>
      <c r="G136" s="195"/>
      <c r="H136" s="142"/>
      <c r="I136" s="196"/>
      <c r="J136" s="142"/>
      <c r="K136" s="142"/>
      <c r="L136" s="142"/>
      <c r="M136" s="142"/>
      <c r="N136" s="142"/>
      <c r="O136" s="142"/>
      <c r="P136" s="142"/>
    </row>
    <row r="137" spans="3:17" ht="29.25" customHeight="1" x14ac:dyDescent="0.7">
      <c r="C137" s="9"/>
      <c r="D137" s="5">
        <f>COUNTA($D$127:D136)+1</f>
        <v>7</v>
      </c>
      <c r="E137" s="40" t="s">
        <v>82</v>
      </c>
      <c r="F137" s="41" t="s">
        <v>81</v>
      </c>
      <c r="G137" s="195"/>
      <c r="H137" s="142"/>
      <c r="I137" s="196"/>
      <c r="J137" s="142"/>
      <c r="K137" s="142"/>
      <c r="L137" s="142"/>
      <c r="M137" s="142"/>
      <c r="N137" s="142"/>
      <c r="O137" s="142"/>
      <c r="P137" s="142"/>
    </row>
    <row r="138" spans="3:17" ht="29.25" customHeight="1" x14ac:dyDescent="0.7">
      <c r="C138" s="9"/>
      <c r="D138" s="81">
        <f>COUNTA($D$127:D137)+1</f>
        <v>8</v>
      </c>
      <c r="E138" s="47" t="s">
        <v>83</v>
      </c>
      <c r="F138" s="85" t="s">
        <v>139</v>
      </c>
      <c r="G138" s="205"/>
      <c r="H138" s="142"/>
      <c r="I138" s="196"/>
      <c r="J138" s="142"/>
      <c r="K138" s="142"/>
      <c r="L138" s="142"/>
      <c r="M138" s="142"/>
      <c r="N138" s="142"/>
      <c r="O138" s="142"/>
      <c r="P138" s="142"/>
    </row>
    <row r="139" spans="3:17" ht="29.25" customHeight="1" x14ac:dyDescent="0.7">
      <c r="C139" s="9"/>
      <c r="D139" s="7">
        <f>COUNTA($D$127:D138)+1</f>
        <v>9</v>
      </c>
      <c r="E139" s="42" t="s">
        <v>84</v>
      </c>
      <c r="F139" s="43"/>
      <c r="G139" s="24" t="str">
        <f>IF($G$34="就業時間換算","",IFERROR(+G134/G136,""))</f>
        <v/>
      </c>
      <c r="H139" s="25" t="str">
        <f t="shared" ref="H139:P139" si="56">IF($G$34="就業時間換算","",IFERROR(+H134/H136,""))</f>
        <v/>
      </c>
      <c r="I139" s="36" t="str">
        <f t="shared" si="56"/>
        <v/>
      </c>
      <c r="J139" s="25" t="str">
        <f t="shared" si="56"/>
        <v/>
      </c>
      <c r="K139" s="25" t="str">
        <f t="shared" si="56"/>
        <v/>
      </c>
      <c r="L139" s="25" t="str">
        <f t="shared" si="56"/>
        <v/>
      </c>
      <c r="M139" s="25" t="str">
        <f t="shared" si="56"/>
        <v/>
      </c>
      <c r="N139" s="25" t="str">
        <f t="shared" si="56"/>
        <v/>
      </c>
      <c r="O139" s="25" t="str">
        <f t="shared" si="56"/>
        <v/>
      </c>
      <c r="P139" s="25" t="str">
        <f t="shared" si="56"/>
        <v/>
      </c>
    </row>
    <row r="140" spans="3:17" ht="29.25" customHeight="1" x14ac:dyDescent="0.7">
      <c r="C140" s="9"/>
      <c r="D140" s="7">
        <f>COUNTA($D$127:D139)+1</f>
        <v>10</v>
      </c>
      <c r="E140" s="42" t="s">
        <v>85</v>
      </c>
      <c r="F140" s="44"/>
      <c r="G140" s="24" t="str">
        <f>IF($G$34="人数換算","",IFERROR(+G134/G137,""))</f>
        <v/>
      </c>
      <c r="H140" s="25" t="str">
        <f t="shared" ref="H140:P140" si="57">IF($G$34="人数換算","",IFERROR(+H134/H137,""))</f>
        <v/>
      </c>
      <c r="I140" s="36" t="str">
        <f t="shared" si="57"/>
        <v/>
      </c>
      <c r="J140" s="25" t="str">
        <f t="shared" si="57"/>
        <v/>
      </c>
      <c r="K140" s="25" t="str">
        <f t="shared" si="57"/>
        <v/>
      </c>
      <c r="L140" s="25" t="str">
        <f t="shared" si="57"/>
        <v/>
      </c>
      <c r="M140" s="25" t="str">
        <f t="shared" si="57"/>
        <v/>
      </c>
      <c r="N140" s="25" t="str">
        <f t="shared" si="57"/>
        <v/>
      </c>
      <c r="O140" s="25" t="str">
        <f t="shared" si="57"/>
        <v/>
      </c>
      <c r="P140" s="25" t="str">
        <f t="shared" si="57"/>
        <v/>
      </c>
    </row>
    <row r="141" spans="3:17" ht="29.25" customHeight="1" x14ac:dyDescent="0.7">
      <c r="C141" s="9"/>
      <c r="D141" s="7">
        <f>COUNTA($D$127:D140)+1</f>
        <v>11</v>
      </c>
      <c r="E141" s="42" t="s">
        <v>86</v>
      </c>
      <c r="F141" s="43" t="s">
        <v>87</v>
      </c>
      <c r="G141" s="26"/>
      <c r="H141" s="77" t="str">
        <f>IFERROR((H139-G139)/G139,"")</f>
        <v/>
      </c>
      <c r="I141" s="78" t="str">
        <f t="shared" ref="I141:P142" si="58">IFERROR((I139-H139)/H139,"")</f>
        <v/>
      </c>
      <c r="J141" s="77" t="str">
        <f t="shared" si="58"/>
        <v/>
      </c>
      <c r="K141" s="77" t="str">
        <f t="shared" si="58"/>
        <v/>
      </c>
      <c r="L141" s="77" t="str">
        <f t="shared" si="58"/>
        <v/>
      </c>
      <c r="M141" s="77" t="str">
        <f t="shared" si="58"/>
        <v/>
      </c>
      <c r="N141" s="77" t="str">
        <f t="shared" si="58"/>
        <v/>
      </c>
      <c r="O141" s="77" t="str">
        <f t="shared" si="58"/>
        <v/>
      </c>
      <c r="P141" s="77" t="str">
        <f t="shared" si="58"/>
        <v/>
      </c>
    </row>
    <row r="142" spans="3:17" ht="29.25" customHeight="1" x14ac:dyDescent="0.7">
      <c r="C142" s="9"/>
      <c r="D142" s="7">
        <f>COUNTA($D$127:D141)+1</f>
        <v>12</v>
      </c>
      <c r="E142" s="42" t="s">
        <v>88</v>
      </c>
      <c r="F142" s="44" t="s">
        <v>89</v>
      </c>
      <c r="G142" s="26"/>
      <c r="H142" s="77" t="str">
        <f>IFERROR((H140-G140)/G140,"")</f>
        <v/>
      </c>
      <c r="I142" s="78" t="str">
        <f t="shared" si="58"/>
        <v/>
      </c>
      <c r="J142" s="77" t="str">
        <f t="shared" si="58"/>
        <v/>
      </c>
      <c r="K142" s="77" t="str">
        <f t="shared" si="58"/>
        <v/>
      </c>
      <c r="L142" s="77" t="str">
        <f t="shared" si="58"/>
        <v/>
      </c>
      <c r="M142" s="77" t="str">
        <f t="shared" si="58"/>
        <v/>
      </c>
      <c r="N142" s="77" t="str">
        <f t="shared" si="58"/>
        <v/>
      </c>
      <c r="O142" s="77" t="str">
        <f t="shared" si="58"/>
        <v/>
      </c>
      <c r="P142" s="77" t="str">
        <f t="shared" si="58"/>
        <v/>
      </c>
    </row>
    <row r="143" spans="3:17" ht="29.25" customHeight="1" x14ac:dyDescent="0.7">
      <c r="C143" s="9"/>
      <c r="D143" s="7">
        <f>COUNTA($D$127:D142)+1</f>
        <v>13</v>
      </c>
      <c r="E143" s="42" t="s">
        <v>90</v>
      </c>
      <c r="F143" s="43"/>
      <c r="G143" s="105" t="str">
        <f>IFERROR(+G135/G138,"")</f>
        <v/>
      </c>
      <c r="H143" s="106" t="str">
        <f>IFERROR(+H135/H138,"")</f>
        <v/>
      </c>
      <c r="I143" s="106" t="str">
        <f t="shared" ref="I143:P143" si="59">IFERROR(+I135/I138,"")</f>
        <v/>
      </c>
      <c r="J143" s="106" t="str">
        <f t="shared" si="59"/>
        <v/>
      </c>
      <c r="K143" s="106" t="str">
        <f t="shared" si="59"/>
        <v/>
      </c>
      <c r="L143" s="106" t="str">
        <f t="shared" si="59"/>
        <v/>
      </c>
      <c r="M143" s="106" t="str">
        <f t="shared" si="59"/>
        <v/>
      </c>
      <c r="N143" s="106" t="str">
        <f t="shared" si="59"/>
        <v/>
      </c>
      <c r="O143" s="106" t="str">
        <f t="shared" si="59"/>
        <v/>
      </c>
      <c r="P143" s="106" t="str">
        <f t="shared" si="59"/>
        <v/>
      </c>
    </row>
    <row r="144" spans="3:17" ht="29.25" customHeight="1" x14ac:dyDescent="0.7">
      <c r="D144" s="7">
        <f>COUNTA($D$127:D143)+1</f>
        <v>14</v>
      </c>
      <c r="E144" s="42" t="s">
        <v>91</v>
      </c>
      <c r="F144" s="43" t="s">
        <v>87</v>
      </c>
      <c r="G144" s="26"/>
      <c r="H144" s="77" t="str">
        <f>IFERROR((H143-G143)/G143,"")</f>
        <v/>
      </c>
      <c r="I144" s="78" t="str">
        <f>IFERROR((I143-H143)/H143,"")</f>
        <v/>
      </c>
      <c r="J144" s="77" t="str">
        <f t="shared" ref="J144:P144" si="60">IFERROR((J143-I143)/I143,"")</f>
        <v/>
      </c>
      <c r="K144" s="77" t="str">
        <f t="shared" si="60"/>
        <v/>
      </c>
      <c r="L144" s="77" t="str">
        <f t="shared" si="60"/>
        <v/>
      </c>
      <c r="M144" s="77" t="str">
        <f t="shared" si="60"/>
        <v/>
      </c>
      <c r="N144" s="77" t="str">
        <f t="shared" si="60"/>
        <v/>
      </c>
      <c r="O144" s="77" t="str">
        <f t="shared" si="60"/>
        <v/>
      </c>
      <c r="P144" s="77" t="str">
        <f t="shared" si="60"/>
        <v/>
      </c>
    </row>
    <row r="145" spans="2:17" x14ac:dyDescent="0.7">
      <c r="E145" s="71"/>
    </row>
    <row r="146" spans="2:17" ht="18" thickBot="1" x14ac:dyDescent="0.75">
      <c r="B146" s="104"/>
      <c r="C146" s="75" t="s">
        <v>141</v>
      </c>
      <c r="D146" s="4"/>
      <c r="E146" s="6"/>
      <c r="F146" s="6"/>
    </row>
    <row r="147" spans="2:17" ht="29.25" customHeight="1" thickBot="1" x14ac:dyDescent="0.75">
      <c r="D147" s="181">
        <f>COUNTA($D$146:D146)+1</f>
        <v>1</v>
      </c>
      <c r="E147" s="182" t="s">
        <v>127</v>
      </c>
      <c r="F147" s="183"/>
      <c r="G147" s="184" t="str">
        <f>IF($I$86="","",$I$86)</f>
        <v/>
      </c>
      <c r="M147" s="168" t="s">
        <v>128</v>
      </c>
      <c r="N147" s="79" t="s">
        <v>129</v>
      </c>
      <c r="O147" s="79" t="s">
        <v>130</v>
      </c>
      <c r="P147" s="79" t="str">
        <f>"基準："&amp;$G147</f>
        <v>基準：</v>
      </c>
    </row>
    <row r="148" spans="2:17" ht="29.25" customHeight="1" x14ac:dyDescent="0.7">
      <c r="D148" s="81">
        <f>COUNTA($D$146:D147)+1</f>
        <v>2</v>
      </c>
      <c r="E148" s="83" t="s">
        <v>131</v>
      </c>
      <c r="F148" s="87" t="s">
        <v>108</v>
      </c>
      <c r="G148" s="203"/>
      <c r="M148" s="167" t="s">
        <v>132</v>
      </c>
      <c r="N148" s="167" t="str">
        <f>IF($G$34="就業時間換算","－",IFERROR(((HLOOKUP(DATE(YEAR($E$13)+3,MONTH($E$9),DAY($E$9)),$G152:$P163,7,FALSE))/(HLOOKUP(DATE(YEAR($E$13),MONTH($E$9),DAY($E$9)),$G152:$P163,7,FALSE)))^(1/3)-1,""))</f>
        <v/>
      </c>
      <c r="O148" s="185" t="str">
        <f>IF($G$34="人数換算","－",IFERROR(((HLOOKUP(DATE(YEAR($E$13)+3,MONTH($E$9),DAY($E$9)),$G152:$P163,8,FALSE))/(HLOOKUP(DATE(YEAR($E$13),MONTH($E$9),DAY($E$9)),$G152:$P163,8,FALSE)))^(1/3)-1,""))</f>
        <v/>
      </c>
      <c r="P148" s="210" t="str">
        <f>IFERROR(VLOOKUP($G147,【参考】最低賃金の5年間の年平均の年平均上昇率!$B$4:$C$50,2,FALSE),"")</f>
        <v/>
      </c>
      <c r="Q148" s="170" t="str">
        <f>IF($G$34="人数換算",$N148,IF($G$34="就業時間換算",$O148,""))</f>
        <v/>
      </c>
    </row>
    <row r="149" spans="2:17" ht="29.25" customHeight="1" x14ac:dyDescent="0.7">
      <c r="D149" s="81">
        <f>COUNTA($D$146:D148)+1</f>
        <v>3</v>
      </c>
      <c r="E149" s="83" t="s">
        <v>133</v>
      </c>
      <c r="F149" s="52" t="s">
        <v>108</v>
      </c>
      <c r="G149" s="204"/>
      <c r="M149" s="167" t="s">
        <v>134</v>
      </c>
      <c r="N149" s="167" t="str">
        <f>IFERROR(((HLOOKUP(DATE(YEAR($E$13)+3,MONTH($E$9),DAY($E$9)),$G152:$P163,11,FALSE))/(HLOOKUP(DATE(YEAR($E$13),MONTH($E$9),DAY($E$9)),$G152:$P163,11,FALSE)))^(1/3)-1,"")</f>
        <v/>
      </c>
      <c r="O149" s="186" t="s">
        <v>135</v>
      </c>
      <c r="P149" s="211"/>
    </row>
    <row r="150" spans="2:17" x14ac:dyDescent="0.7">
      <c r="D150" s="1"/>
      <c r="E150" s="98" t="s">
        <v>114</v>
      </c>
      <c r="G150" s="1" t="s">
        <v>136</v>
      </c>
    </row>
    <row r="151" spans="2:17" x14ac:dyDescent="0.7">
      <c r="D151" s="1"/>
      <c r="G151" s="97" t="s">
        <v>54</v>
      </c>
      <c r="H151" s="97" t="s">
        <v>55</v>
      </c>
      <c r="I151" s="97" t="s">
        <v>56</v>
      </c>
      <c r="J151" s="64" t="s">
        <v>57</v>
      </c>
      <c r="K151" s="64"/>
      <c r="L151" s="64"/>
      <c r="M151" s="64"/>
      <c r="N151" s="64"/>
      <c r="O151" s="64"/>
      <c r="P151" s="64"/>
    </row>
    <row r="152" spans="2:17" x14ac:dyDescent="0.7">
      <c r="D152" s="23"/>
      <c r="E152" s="23"/>
      <c r="F152" s="86"/>
      <c r="G152" s="95" t="str">
        <f>IF($I152="","",EDATE(H152,-12))</f>
        <v/>
      </c>
      <c r="H152" s="95" t="str">
        <f>IF($I152="","",EDATE(I152,-12))</f>
        <v/>
      </c>
      <c r="I152" s="95" t="str">
        <f>IF($I$12="","",$I$12)</f>
        <v/>
      </c>
      <c r="J152" s="96" t="str">
        <f>IF($I152="","",EDATE(I152,12))</f>
        <v/>
      </c>
      <c r="K152" s="96" t="str">
        <f t="shared" ref="K152:P152" si="61">IF($I152="","",EDATE(J152,12))</f>
        <v/>
      </c>
      <c r="L152" s="96" t="str">
        <f t="shared" si="61"/>
        <v/>
      </c>
      <c r="M152" s="96" t="str">
        <f t="shared" si="61"/>
        <v/>
      </c>
      <c r="N152" s="96" t="str">
        <f t="shared" si="61"/>
        <v/>
      </c>
      <c r="O152" s="96" t="str">
        <f t="shared" si="61"/>
        <v/>
      </c>
      <c r="P152" s="96" t="str">
        <f t="shared" si="61"/>
        <v/>
      </c>
    </row>
    <row r="153" spans="2:17" ht="29.25" customHeight="1" x14ac:dyDescent="0.7">
      <c r="D153" s="81">
        <f>COUNTA($D$146:D152)+1</f>
        <v>4</v>
      </c>
      <c r="E153" s="47" t="s">
        <v>74</v>
      </c>
      <c r="F153" s="85"/>
      <c r="G153" s="205"/>
      <c r="H153" s="142"/>
      <c r="I153" s="196"/>
      <c r="J153" s="142"/>
      <c r="K153" s="142"/>
      <c r="L153" s="142"/>
      <c r="M153" s="142"/>
      <c r="N153" s="142"/>
      <c r="O153" s="142"/>
      <c r="P153" s="142"/>
    </row>
    <row r="154" spans="2:17" ht="29.25" customHeight="1" x14ac:dyDescent="0.7">
      <c r="C154" s="9"/>
      <c r="D154" s="81">
        <f>COUNTA($D$146:D153)+1</f>
        <v>5</v>
      </c>
      <c r="E154" s="47" t="s">
        <v>75</v>
      </c>
      <c r="F154" s="85"/>
      <c r="G154" s="205"/>
      <c r="H154" s="142"/>
      <c r="I154" s="196"/>
      <c r="J154" s="142"/>
      <c r="K154" s="142"/>
      <c r="L154" s="142"/>
      <c r="M154" s="142"/>
      <c r="N154" s="142"/>
      <c r="O154" s="142"/>
      <c r="P154" s="142"/>
    </row>
    <row r="155" spans="2:17" ht="29.25" customHeight="1" x14ac:dyDescent="0.7">
      <c r="C155" s="9"/>
      <c r="D155" s="5">
        <f>COUNTA($D$146:D154)+1</f>
        <v>6</v>
      </c>
      <c r="E155" s="40" t="s">
        <v>80</v>
      </c>
      <c r="F155" s="39" t="s">
        <v>81</v>
      </c>
      <c r="G155" s="195"/>
      <c r="H155" s="142"/>
      <c r="I155" s="196"/>
      <c r="J155" s="142"/>
      <c r="K155" s="142"/>
      <c r="L155" s="142"/>
      <c r="M155" s="142"/>
      <c r="N155" s="142"/>
      <c r="O155" s="142"/>
      <c r="P155" s="142"/>
    </row>
    <row r="156" spans="2:17" ht="29.25" customHeight="1" x14ac:dyDescent="0.7">
      <c r="C156" s="9"/>
      <c r="D156" s="5">
        <f>COUNTA($D$146:D155)+1</f>
        <v>7</v>
      </c>
      <c r="E156" s="40" t="s">
        <v>82</v>
      </c>
      <c r="F156" s="41" t="s">
        <v>81</v>
      </c>
      <c r="G156" s="195"/>
      <c r="H156" s="142"/>
      <c r="I156" s="196"/>
      <c r="J156" s="142"/>
      <c r="K156" s="142"/>
      <c r="L156" s="142"/>
      <c r="M156" s="142"/>
      <c r="N156" s="142"/>
      <c r="O156" s="142"/>
      <c r="P156" s="142"/>
    </row>
    <row r="157" spans="2:17" ht="29.25" customHeight="1" x14ac:dyDescent="0.7">
      <c r="C157" s="9"/>
      <c r="D157" s="81">
        <f>COUNTA($D$146:D156)+1</f>
        <v>8</v>
      </c>
      <c r="E157" s="47" t="s">
        <v>83</v>
      </c>
      <c r="F157" s="85" t="s">
        <v>139</v>
      </c>
      <c r="G157" s="205"/>
      <c r="H157" s="142"/>
      <c r="I157" s="196"/>
      <c r="J157" s="142"/>
      <c r="K157" s="142"/>
      <c r="L157" s="142"/>
      <c r="M157" s="142"/>
      <c r="N157" s="142"/>
      <c r="O157" s="142"/>
      <c r="P157" s="142"/>
    </row>
    <row r="158" spans="2:17" ht="29.25" customHeight="1" x14ac:dyDescent="0.7">
      <c r="C158" s="9"/>
      <c r="D158" s="7">
        <f>COUNTA($D$146:D157)+1</f>
        <v>9</v>
      </c>
      <c r="E158" s="42" t="s">
        <v>84</v>
      </c>
      <c r="F158" s="43"/>
      <c r="G158" s="24" t="str">
        <f>IF($G$34="就業時間換算","",IFERROR(+G153/G155,""))</f>
        <v/>
      </c>
      <c r="H158" s="25" t="str">
        <f t="shared" ref="H158:P158" si="62">IF($G$34="就業時間換算","",IFERROR(+H153/H155,""))</f>
        <v/>
      </c>
      <c r="I158" s="36" t="str">
        <f t="shared" si="62"/>
        <v/>
      </c>
      <c r="J158" s="25" t="str">
        <f t="shared" si="62"/>
        <v/>
      </c>
      <c r="K158" s="25" t="str">
        <f t="shared" si="62"/>
        <v/>
      </c>
      <c r="L158" s="25" t="str">
        <f t="shared" si="62"/>
        <v/>
      </c>
      <c r="M158" s="25" t="str">
        <f t="shared" si="62"/>
        <v/>
      </c>
      <c r="N158" s="25" t="str">
        <f t="shared" si="62"/>
        <v/>
      </c>
      <c r="O158" s="25" t="str">
        <f t="shared" si="62"/>
        <v/>
      </c>
      <c r="P158" s="25" t="str">
        <f t="shared" si="62"/>
        <v/>
      </c>
    </row>
    <row r="159" spans="2:17" ht="29.25" customHeight="1" x14ac:dyDescent="0.7">
      <c r="C159" s="9"/>
      <c r="D159" s="7">
        <f>COUNTA($D$146:D158)+1</f>
        <v>10</v>
      </c>
      <c r="E159" s="42" t="s">
        <v>85</v>
      </c>
      <c r="F159" s="44"/>
      <c r="G159" s="24" t="str">
        <f>IF($G$34="人数換算","",IFERROR(+G153/G156,""))</f>
        <v/>
      </c>
      <c r="H159" s="25" t="str">
        <f t="shared" ref="H159:P159" si="63">IF($G$34="人数換算","",IFERROR(+H153/H156,""))</f>
        <v/>
      </c>
      <c r="I159" s="36" t="str">
        <f t="shared" si="63"/>
        <v/>
      </c>
      <c r="J159" s="25" t="str">
        <f t="shared" si="63"/>
        <v/>
      </c>
      <c r="K159" s="25" t="str">
        <f t="shared" si="63"/>
        <v/>
      </c>
      <c r="L159" s="25" t="str">
        <f t="shared" si="63"/>
        <v/>
      </c>
      <c r="M159" s="25" t="str">
        <f t="shared" si="63"/>
        <v/>
      </c>
      <c r="N159" s="25" t="str">
        <f t="shared" si="63"/>
        <v/>
      </c>
      <c r="O159" s="25" t="str">
        <f t="shared" si="63"/>
        <v/>
      </c>
      <c r="P159" s="25" t="str">
        <f t="shared" si="63"/>
        <v/>
      </c>
    </row>
    <row r="160" spans="2:17" ht="29.25" customHeight="1" x14ac:dyDescent="0.7">
      <c r="C160" s="9"/>
      <c r="D160" s="7">
        <f>COUNTA($D$146:D159)+1</f>
        <v>11</v>
      </c>
      <c r="E160" s="42" t="s">
        <v>86</v>
      </c>
      <c r="F160" s="43" t="s">
        <v>87</v>
      </c>
      <c r="G160" s="26"/>
      <c r="H160" s="77" t="str">
        <f>IFERROR((H158-G158)/G158,"")</f>
        <v/>
      </c>
      <c r="I160" s="78" t="str">
        <f t="shared" ref="I160:P161" si="64">IFERROR((I158-H158)/H158,"")</f>
        <v/>
      </c>
      <c r="J160" s="77" t="str">
        <f t="shared" si="64"/>
        <v/>
      </c>
      <c r="K160" s="77" t="str">
        <f t="shared" si="64"/>
        <v/>
      </c>
      <c r="L160" s="77" t="str">
        <f t="shared" si="64"/>
        <v/>
      </c>
      <c r="M160" s="77" t="str">
        <f t="shared" si="64"/>
        <v/>
      </c>
      <c r="N160" s="77" t="str">
        <f t="shared" si="64"/>
        <v/>
      </c>
      <c r="O160" s="77" t="str">
        <f t="shared" si="64"/>
        <v/>
      </c>
      <c r="P160" s="77" t="str">
        <f t="shared" si="64"/>
        <v/>
      </c>
    </row>
    <row r="161" spans="2:17" ht="29.25" customHeight="1" x14ac:dyDescent="0.7">
      <c r="C161" s="9"/>
      <c r="D161" s="7">
        <f>COUNTA($D$146:D160)+1</f>
        <v>12</v>
      </c>
      <c r="E161" s="42" t="s">
        <v>88</v>
      </c>
      <c r="F161" s="44" t="s">
        <v>89</v>
      </c>
      <c r="G161" s="26"/>
      <c r="H161" s="77" t="str">
        <f>IFERROR((H159-G159)/G159,"")</f>
        <v/>
      </c>
      <c r="I161" s="78" t="str">
        <f t="shared" si="64"/>
        <v/>
      </c>
      <c r="J161" s="77" t="str">
        <f t="shared" si="64"/>
        <v/>
      </c>
      <c r="K161" s="77" t="str">
        <f t="shared" si="64"/>
        <v/>
      </c>
      <c r="L161" s="77" t="str">
        <f t="shared" si="64"/>
        <v/>
      </c>
      <c r="M161" s="77" t="str">
        <f t="shared" si="64"/>
        <v/>
      </c>
      <c r="N161" s="77" t="str">
        <f t="shared" si="64"/>
        <v/>
      </c>
      <c r="O161" s="77" t="str">
        <f t="shared" si="64"/>
        <v/>
      </c>
      <c r="P161" s="77" t="str">
        <f t="shared" si="64"/>
        <v/>
      </c>
    </row>
    <row r="162" spans="2:17" ht="29.25" customHeight="1" x14ac:dyDescent="0.7">
      <c r="C162" s="9"/>
      <c r="D162" s="7">
        <f>COUNTA($D$146:D161)+1</f>
        <v>13</v>
      </c>
      <c r="E162" s="42" t="s">
        <v>90</v>
      </c>
      <c r="F162" s="43"/>
      <c r="G162" s="105" t="str">
        <f>IFERROR(+G154/G157,"")</f>
        <v/>
      </c>
      <c r="H162" s="106" t="str">
        <f>IFERROR(+H154/H157,"")</f>
        <v/>
      </c>
      <c r="I162" s="106" t="str">
        <f t="shared" ref="I162:P162" si="65">IFERROR(+I154/I157,"")</f>
        <v/>
      </c>
      <c r="J162" s="106" t="str">
        <f t="shared" si="65"/>
        <v/>
      </c>
      <c r="K162" s="106" t="str">
        <f t="shared" si="65"/>
        <v/>
      </c>
      <c r="L162" s="106" t="str">
        <f t="shared" si="65"/>
        <v/>
      </c>
      <c r="M162" s="106" t="str">
        <f t="shared" si="65"/>
        <v/>
      </c>
      <c r="N162" s="106" t="str">
        <f t="shared" si="65"/>
        <v/>
      </c>
      <c r="O162" s="106" t="str">
        <f t="shared" si="65"/>
        <v/>
      </c>
      <c r="P162" s="106" t="str">
        <f t="shared" si="65"/>
        <v/>
      </c>
    </row>
    <row r="163" spans="2:17" ht="29.25" customHeight="1" x14ac:dyDescent="0.7">
      <c r="D163" s="7">
        <f>COUNTA($D$146:D162)+1</f>
        <v>14</v>
      </c>
      <c r="E163" s="42" t="s">
        <v>91</v>
      </c>
      <c r="F163" s="43" t="s">
        <v>87</v>
      </c>
      <c r="G163" s="26"/>
      <c r="H163" s="77" t="str">
        <f>IFERROR((H162-G162)/G162,"")</f>
        <v/>
      </c>
      <c r="I163" s="78" t="str">
        <f>IFERROR((I162-H162)/H162,"")</f>
        <v/>
      </c>
      <c r="J163" s="77" t="str">
        <f t="shared" ref="J163:P163" si="66">IFERROR((J162-I162)/I162,"")</f>
        <v/>
      </c>
      <c r="K163" s="77" t="str">
        <f t="shared" si="66"/>
        <v/>
      </c>
      <c r="L163" s="77" t="str">
        <f t="shared" si="66"/>
        <v/>
      </c>
      <c r="M163" s="77" t="str">
        <f t="shared" si="66"/>
        <v/>
      </c>
      <c r="N163" s="77" t="str">
        <f t="shared" si="66"/>
        <v/>
      </c>
      <c r="O163" s="77" t="str">
        <f t="shared" si="66"/>
        <v/>
      </c>
      <c r="P163" s="77" t="str">
        <f t="shared" si="66"/>
        <v/>
      </c>
    </row>
    <row r="164" spans="2:17" x14ac:dyDescent="0.7">
      <c r="E164" s="71"/>
    </row>
    <row r="165" spans="2:17" ht="18" thickBot="1" x14ac:dyDescent="0.75">
      <c r="B165" s="104"/>
      <c r="C165" s="75" t="s">
        <v>142</v>
      </c>
      <c r="D165" s="4"/>
      <c r="E165" s="6"/>
      <c r="F165" s="6"/>
    </row>
    <row r="166" spans="2:17" ht="29.25" customHeight="1" thickBot="1" x14ac:dyDescent="0.75">
      <c r="D166" s="181">
        <f>COUNTA($D$165:D165)+1</f>
        <v>1</v>
      </c>
      <c r="E166" s="182" t="s">
        <v>127</v>
      </c>
      <c r="F166" s="183"/>
      <c r="G166" s="184" t="str">
        <f>IF($J$86="","",$J$86)</f>
        <v/>
      </c>
      <c r="M166" s="168" t="s">
        <v>128</v>
      </c>
      <c r="N166" s="79" t="s">
        <v>129</v>
      </c>
      <c r="O166" s="79" t="s">
        <v>130</v>
      </c>
      <c r="P166" s="79" t="str">
        <f>"基準："&amp;$G166</f>
        <v>基準：</v>
      </c>
    </row>
    <row r="167" spans="2:17" ht="29.25" customHeight="1" x14ac:dyDescent="0.7">
      <c r="D167" s="81">
        <f>COUNTA($D$165:D166)+1</f>
        <v>2</v>
      </c>
      <c r="E167" s="83" t="s">
        <v>131</v>
      </c>
      <c r="F167" s="87" t="s">
        <v>108</v>
      </c>
      <c r="G167" s="203"/>
      <c r="M167" s="167" t="s">
        <v>132</v>
      </c>
      <c r="N167" s="167" t="str">
        <f>IF($G$34="就業時間換算","－",IFERROR(((HLOOKUP(DATE(YEAR($E$13)+3,MONTH($E$9),DAY($E$9)),$G171:$P182,7,FALSE))/(HLOOKUP(DATE(YEAR($E$13),MONTH($E$9),DAY($E$9)),$G171:$P182,7,FALSE)))^(1/3)-1,""))</f>
        <v/>
      </c>
      <c r="O167" s="185" t="str">
        <f>IF($G$34="人数換算","－",IFERROR(((HLOOKUP(DATE(YEAR($E$13)+3,MONTH($E$9),DAY($E$9)),$G171:$P182,8,FALSE))/(HLOOKUP(DATE(YEAR($E$13),MONTH($E$9),DAY($E$9)),$G171:$P182,8,FALSE)))^(1/3)-1,""))</f>
        <v/>
      </c>
      <c r="P167" s="210" t="str">
        <f>IFERROR(VLOOKUP($G166,【参考】最低賃金の5年間の年平均の年平均上昇率!$B$4:$C$50,2,FALSE),"")</f>
        <v/>
      </c>
      <c r="Q167" s="170" t="str">
        <f>IF($G$34="人数換算",$N167,IF($G$34="就業時間換算",$O167,""))</f>
        <v/>
      </c>
    </row>
    <row r="168" spans="2:17" ht="29.25" customHeight="1" x14ac:dyDescent="0.7">
      <c r="D168" s="81">
        <f>COUNTA($D$165:D167)+1</f>
        <v>3</v>
      </c>
      <c r="E168" s="83" t="s">
        <v>133</v>
      </c>
      <c r="F168" s="52" t="s">
        <v>108</v>
      </c>
      <c r="G168" s="204"/>
      <c r="M168" s="167" t="s">
        <v>134</v>
      </c>
      <c r="N168" s="167" t="str">
        <f>IFERROR(((HLOOKUP(DATE(YEAR($E$13)+3,MONTH($E$9),DAY($E$9)),$G171:$P182,11,FALSE))/(HLOOKUP(DATE(YEAR($E$13),MONTH($E$9),DAY($E$9)),$G171:$P182,11,FALSE)))^(1/3)-1,"")</f>
        <v/>
      </c>
      <c r="O168" s="186" t="s">
        <v>135</v>
      </c>
      <c r="P168" s="211"/>
    </row>
    <row r="169" spans="2:17" x14ac:dyDescent="0.7">
      <c r="D169" s="1"/>
      <c r="E169" s="98" t="s">
        <v>114</v>
      </c>
      <c r="G169" s="1" t="s">
        <v>136</v>
      </c>
    </row>
    <row r="170" spans="2:17" x14ac:dyDescent="0.7">
      <c r="D170" s="1"/>
      <c r="G170" s="97" t="s">
        <v>54</v>
      </c>
      <c r="H170" s="97" t="s">
        <v>55</v>
      </c>
      <c r="I170" s="97" t="s">
        <v>56</v>
      </c>
      <c r="J170" s="64" t="s">
        <v>57</v>
      </c>
      <c r="K170" s="64"/>
      <c r="L170" s="64"/>
      <c r="M170" s="64"/>
      <c r="N170" s="64"/>
      <c r="O170" s="64"/>
      <c r="P170" s="64"/>
    </row>
    <row r="171" spans="2:17" x14ac:dyDescent="0.7">
      <c r="D171" s="23"/>
      <c r="E171" s="23"/>
      <c r="F171" s="86"/>
      <c r="G171" s="95" t="str">
        <f>IF($I171="","",EDATE(H171,-12))</f>
        <v/>
      </c>
      <c r="H171" s="95" t="str">
        <f>IF($I171="","",EDATE(I171,-12))</f>
        <v/>
      </c>
      <c r="I171" s="95" t="str">
        <f>IF($I$12="","",$I$12)</f>
        <v/>
      </c>
      <c r="J171" s="96" t="str">
        <f>IF($I171="","",EDATE(I171,12))</f>
        <v/>
      </c>
      <c r="K171" s="96" t="str">
        <f t="shared" ref="K171:P171" si="67">IF($I171="","",EDATE(J171,12))</f>
        <v/>
      </c>
      <c r="L171" s="96" t="str">
        <f t="shared" si="67"/>
        <v/>
      </c>
      <c r="M171" s="96" t="str">
        <f t="shared" si="67"/>
        <v/>
      </c>
      <c r="N171" s="96" t="str">
        <f t="shared" si="67"/>
        <v/>
      </c>
      <c r="O171" s="96" t="str">
        <f t="shared" si="67"/>
        <v/>
      </c>
      <c r="P171" s="96" t="str">
        <f t="shared" si="67"/>
        <v/>
      </c>
    </row>
    <row r="172" spans="2:17" ht="29.25" customHeight="1" x14ac:dyDescent="0.7">
      <c r="D172" s="81">
        <f>COUNTA($D$165:D171)+1</f>
        <v>4</v>
      </c>
      <c r="E172" s="47" t="s">
        <v>74</v>
      </c>
      <c r="F172" s="85"/>
      <c r="G172" s="205"/>
      <c r="H172" s="142"/>
      <c r="I172" s="196"/>
      <c r="J172" s="142"/>
      <c r="K172" s="142"/>
      <c r="L172" s="142"/>
      <c r="M172" s="142"/>
      <c r="N172" s="142"/>
      <c r="O172" s="142"/>
      <c r="P172" s="142"/>
    </row>
    <row r="173" spans="2:17" ht="29.25" customHeight="1" x14ac:dyDescent="0.7">
      <c r="C173" s="9"/>
      <c r="D173" s="81">
        <f>COUNTA($D$165:D172)+1</f>
        <v>5</v>
      </c>
      <c r="E173" s="47" t="s">
        <v>75</v>
      </c>
      <c r="F173" s="85"/>
      <c r="G173" s="205"/>
      <c r="H173" s="142"/>
      <c r="I173" s="196"/>
      <c r="J173" s="142"/>
      <c r="K173" s="142"/>
      <c r="L173" s="142"/>
      <c r="M173" s="142"/>
      <c r="N173" s="142"/>
      <c r="O173" s="142"/>
      <c r="P173" s="142"/>
    </row>
    <row r="174" spans="2:17" ht="29.25" customHeight="1" x14ac:dyDescent="0.7">
      <c r="C174" s="9"/>
      <c r="D174" s="5">
        <f>COUNTA($D$165:D173)+1</f>
        <v>6</v>
      </c>
      <c r="E174" s="40" t="s">
        <v>80</v>
      </c>
      <c r="F174" s="39" t="s">
        <v>81</v>
      </c>
      <c r="G174" s="195"/>
      <c r="H174" s="142"/>
      <c r="I174" s="196"/>
      <c r="J174" s="142"/>
      <c r="K174" s="142"/>
      <c r="L174" s="142"/>
      <c r="M174" s="142"/>
      <c r="N174" s="142"/>
      <c r="O174" s="142"/>
      <c r="P174" s="142"/>
    </row>
    <row r="175" spans="2:17" ht="29.25" customHeight="1" x14ac:dyDescent="0.7">
      <c r="C175" s="9"/>
      <c r="D175" s="5">
        <f>COUNTA($D$165:D174)+1</f>
        <v>7</v>
      </c>
      <c r="E175" s="40" t="s">
        <v>82</v>
      </c>
      <c r="F175" s="41" t="s">
        <v>81</v>
      </c>
      <c r="G175" s="195"/>
      <c r="H175" s="142"/>
      <c r="I175" s="196"/>
      <c r="J175" s="142"/>
      <c r="K175" s="142"/>
      <c r="L175" s="142"/>
      <c r="M175" s="142"/>
      <c r="N175" s="142"/>
      <c r="O175" s="142"/>
      <c r="P175" s="142"/>
    </row>
    <row r="176" spans="2:17" ht="29.25" customHeight="1" x14ac:dyDescent="0.7">
      <c r="C176" s="9"/>
      <c r="D176" s="81">
        <f>COUNTA($D$165:D175)+1</f>
        <v>8</v>
      </c>
      <c r="E176" s="47" t="s">
        <v>83</v>
      </c>
      <c r="F176" s="85" t="s">
        <v>139</v>
      </c>
      <c r="G176" s="205"/>
      <c r="H176" s="142"/>
      <c r="I176" s="196"/>
      <c r="J176" s="142"/>
      <c r="K176" s="142"/>
      <c r="L176" s="142"/>
      <c r="M176" s="142"/>
      <c r="N176" s="142"/>
      <c r="O176" s="142"/>
      <c r="P176" s="142"/>
    </row>
    <row r="177" spans="2:17" ht="29.25" customHeight="1" x14ac:dyDescent="0.7">
      <c r="C177" s="9"/>
      <c r="D177" s="7">
        <f>COUNTA($D$165:D176)+1</f>
        <v>9</v>
      </c>
      <c r="E177" s="42" t="s">
        <v>84</v>
      </c>
      <c r="F177" s="43"/>
      <c r="G177" s="24" t="str">
        <f>IF($G$34="就業時間換算","",IFERROR(+G172/G174,""))</f>
        <v/>
      </c>
      <c r="H177" s="25" t="str">
        <f t="shared" ref="H177:P177" si="68">IF($G$34="就業時間換算","",IFERROR(+H172/H174,""))</f>
        <v/>
      </c>
      <c r="I177" s="36" t="str">
        <f t="shared" si="68"/>
        <v/>
      </c>
      <c r="J177" s="25" t="str">
        <f t="shared" si="68"/>
        <v/>
      </c>
      <c r="K177" s="25" t="str">
        <f t="shared" si="68"/>
        <v/>
      </c>
      <c r="L177" s="25" t="str">
        <f t="shared" si="68"/>
        <v/>
      </c>
      <c r="M177" s="25" t="str">
        <f t="shared" si="68"/>
        <v/>
      </c>
      <c r="N177" s="25" t="str">
        <f t="shared" si="68"/>
        <v/>
      </c>
      <c r="O177" s="25" t="str">
        <f t="shared" si="68"/>
        <v/>
      </c>
      <c r="P177" s="25" t="str">
        <f t="shared" si="68"/>
        <v/>
      </c>
    </row>
    <row r="178" spans="2:17" ht="29.25" customHeight="1" x14ac:dyDescent="0.7">
      <c r="C178" s="9"/>
      <c r="D178" s="7">
        <f>COUNTA($D$165:D177)+1</f>
        <v>10</v>
      </c>
      <c r="E178" s="42" t="s">
        <v>85</v>
      </c>
      <c r="F178" s="44"/>
      <c r="G178" s="24" t="str">
        <f>IF($G$34="人数換算","",IFERROR(+G172/G175,""))</f>
        <v/>
      </c>
      <c r="H178" s="25" t="str">
        <f t="shared" ref="H178:P178" si="69">IF($G$34="人数換算","",IFERROR(+H172/H175,""))</f>
        <v/>
      </c>
      <c r="I178" s="36" t="str">
        <f t="shared" si="69"/>
        <v/>
      </c>
      <c r="J178" s="25" t="str">
        <f t="shared" si="69"/>
        <v/>
      </c>
      <c r="K178" s="25" t="str">
        <f t="shared" si="69"/>
        <v/>
      </c>
      <c r="L178" s="25" t="str">
        <f t="shared" si="69"/>
        <v/>
      </c>
      <c r="M178" s="25" t="str">
        <f t="shared" si="69"/>
        <v/>
      </c>
      <c r="N178" s="25" t="str">
        <f t="shared" si="69"/>
        <v/>
      </c>
      <c r="O178" s="25" t="str">
        <f t="shared" si="69"/>
        <v/>
      </c>
      <c r="P178" s="25" t="str">
        <f t="shared" si="69"/>
        <v/>
      </c>
    </row>
    <row r="179" spans="2:17" ht="29.25" customHeight="1" x14ac:dyDescent="0.7">
      <c r="C179" s="9"/>
      <c r="D179" s="7">
        <f>COUNTA($D$165:D178)+1</f>
        <v>11</v>
      </c>
      <c r="E179" s="42" t="s">
        <v>86</v>
      </c>
      <c r="F179" s="43" t="s">
        <v>87</v>
      </c>
      <c r="G179" s="26"/>
      <c r="H179" s="77" t="str">
        <f>IFERROR((H177-G177)/G177,"")</f>
        <v/>
      </c>
      <c r="I179" s="78" t="str">
        <f t="shared" ref="I179:P180" si="70">IFERROR((I177-H177)/H177,"")</f>
        <v/>
      </c>
      <c r="J179" s="77" t="str">
        <f t="shared" si="70"/>
        <v/>
      </c>
      <c r="K179" s="77" t="str">
        <f t="shared" si="70"/>
        <v/>
      </c>
      <c r="L179" s="77" t="str">
        <f t="shared" si="70"/>
        <v/>
      </c>
      <c r="M179" s="77" t="str">
        <f t="shared" si="70"/>
        <v/>
      </c>
      <c r="N179" s="77" t="str">
        <f t="shared" si="70"/>
        <v/>
      </c>
      <c r="O179" s="77" t="str">
        <f t="shared" si="70"/>
        <v/>
      </c>
      <c r="P179" s="77" t="str">
        <f t="shared" si="70"/>
        <v/>
      </c>
    </row>
    <row r="180" spans="2:17" ht="29.25" customHeight="1" x14ac:dyDescent="0.7">
      <c r="C180" s="9"/>
      <c r="D180" s="7">
        <f>COUNTA($D$165:D179)+1</f>
        <v>12</v>
      </c>
      <c r="E180" s="42" t="s">
        <v>88</v>
      </c>
      <c r="F180" s="44" t="s">
        <v>89</v>
      </c>
      <c r="G180" s="26"/>
      <c r="H180" s="77" t="str">
        <f>IFERROR((H178-G178)/G178,"")</f>
        <v/>
      </c>
      <c r="I180" s="78" t="str">
        <f t="shared" si="70"/>
        <v/>
      </c>
      <c r="J180" s="77" t="str">
        <f t="shared" si="70"/>
        <v/>
      </c>
      <c r="K180" s="77" t="str">
        <f t="shared" si="70"/>
        <v/>
      </c>
      <c r="L180" s="77" t="str">
        <f t="shared" si="70"/>
        <v/>
      </c>
      <c r="M180" s="77" t="str">
        <f t="shared" si="70"/>
        <v/>
      </c>
      <c r="N180" s="77" t="str">
        <f t="shared" si="70"/>
        <v/>
      </c>
      <c r="O180" s="77" t="str">
        <f t="shared" si="70"/>
        <v/>
      </c>
      <c r="P180" s="77" t="str">
        <f t="shared" si="70"/>
        <v/>
      </c>
    </row>
    <row r="181" spans="2:17" ht="29.25" customHeight="1" x14ac:dyDescent="0.7">
      <c r="C181" s="9"/>
      <c r="D181" s="7">
        <f>COUNTA($D$165:D180)+1</f>
        <v>13</v>
      </c>
      <c r="E181" s="42" t="s">
        <v>90</v>
      </c>
      <c r="F181" s="43"/>
      <c r="G181" s="105" t="str">
        <f>IFERROR(+G173/G176,"")</f>
        <v/>
      </c>
      <c r="H181" s="106" t="str">
        <f>IFERROR(+H173/H176,"")</f>
        <v/>
      </c>
      <c r="I181" s="106" t="str">
        <f t="shared" ref="I181:P181" si="71">IFERROR(+I173/I176,"")</f>
        <v/>
      </c>
      <c r="J181" s="106" t="str">
        <f t="shared" si="71"/>
        <v/>
      </c>
      <c r="K181" s="106" t="str">
        <f t="shared" si="71"/>
        <v/>
      </c>
      <c r="L181" s="106" t="str">
        <f t="shared" si="71"/>
        <v/>
      </c>
      <c r="M181" s="106" t="str">
        <f t="shared" si="71"/>
        <v/>
      </c>
      <c r="N181" s="106" t="str">
        <f t="shared" si="71"/>
        <v/>
      </c>
      <c r="O181" s="106" t="str">
        <f t="shared" si="71"/>
        <v/>
      </c>
      <c r="P181" s="106" t="str">
        <f t="shared" si="71"/>
        <v/>
      </c>
    </row>
    <row r="182" spans="2:17" ht="29.25" customHeight="1" x14ac:dyDescent="0.7">
      <c r="D182" s="7">
        <f>COUNTA($D$165:D181)+1</f>
        <v>14</v>
      </c>
      <c r="E182" s="42" t="s">
        <v>91</v>
      </c>
      <c r="F182" s="43" t="s">
        <v>87</v>
      </c>
      <c r="G182" s="26"/>
      <c r="H182" s="77" t="str">
        <f>IFERROR((H181-G181)/G181,"")</f>
        <v/>
      </c>
      <c r="I182" s="78" t="str">
        <f>IFERROR((I181-H181)/H181,"")</f>
        <v/>
      </c>
      <c r="J182" s="77" t="str">
        <f t="shared" ref="J182:P182" si="72">IFERROR((J181-I181)/I181,"")</f>
        <v/>
      </c>
      <c r="K182" s="77" t="str">
        <f t="shared" si="72"/>
        <v/>
      </c>
      <c r="L182" s="77" t="str">
        <f t="shared" si="72"/>
        <v/>
      </c>
      <c r="M182" s="77" t="str">
        <f t="shared" si="72"/>
        <v/>
      </c>
      <c r="N182" s="77" t="str">
        <f t="shared" si="72"/>
        <v/>
      </c>
      <c r="O182" s="77" t="str">
        <f t="shared" si="72"/>
        <v/>
      </c>
      <c r="P182" s="77" t="str">
        <f t="shared" si="72"/>
        <v/>
      </c>
    </row>
    <row r="183" spans="2:17" x14ac:dyDescent="0.7">
      <c r="E183" s="71"/>
    </row>
    <row r="184" spans="2:17" ht="18" thickBot="1" x14ac:dyDescent="0.75">
      <c r="B184" s="104"/>
      <c r="C184" s="75" t="s">
        <v>143</v>
      </c>
      <c r="D184" s="4"/>
      <c r="E184" s="6"/>
      <c r="F184" s="6"/>
      <c r="L184" s="80"/>
    </row>
    <row r="185" spans="2:17" ht="29.25" customHeight="1" thickBot="1" x14ac:dyDescent="0.75">
      <c r="D185" s="181">
        <f>COUNTA($D$184:D184)+1</f>
        <v>1</v>
      </c>
      <c r="E185" s="182" t="s">
        <v>127</v>
      </c>
      <c r="F185" s="183"/>
      <c r="G185" s="184" t="str">
        <f>IF($K$86="","",$K$86)</f>
        <v/>
      </c>
      <c r="M185" s="168" t="s">
        <v>128</v>
      </c>
      <c r="N185" s="79" t="s">
        <v>129</v>
      </c>
      <c r="O185" s="79" t="s">
        <v>130</v>
      </c>
      <c r="P185" s="79" t="str">
        <f>"基準："&amp;$G185</f>
        <v>基準：</v>
      </c>
    </row>
    <row r="186" spans="2:17" ht="29.25" customHeight="1" x14ac:dyDescent="0.7">
      <c r="D186" s="81">
        <f>COUNTA($D$184:D185)+1</f>
        <v>2</v>
      </c>
      <c r="E186" s="83" t="s">
        <v>144</v>
      </c>
      <c r="F186" s="87" t="s">
        <v>108</v>
      </c>
      <c r="G186" s="203"/>
      <c r="M186" s="167" t="s">
        <v>132</v>
      </c>
      <c r="N186" s="167" t="str">
        <f>IF($G$34="就業時間換算","－",IFERROR(((HLOOKUP(DATE(YEAR($E$13)+3,MONTH($E$9),DAY($E$9)),$G190:$P201,7,FALSE))/(HLOOKUP(DATE(YEAR($E$13),MONTH($E$9),DAY($E$9)),$G190:$P201,7,FALSE)))^(1/3)-1,""))</f>
        <v/>
      </c>
      <c r="O186" s="185" t="str">
        <f>IF($G$34="人数換算","－",IFERROR(((HLOOKUP(DATE(YEAR($E$13)+3,MONTH($E$9),DAY($E$9)),$G190:$P201,8,FALSE))/(HLOOKUP(DATE(YEAR($E$13),MONTH($E$9),DAY($E$9)),$G190:$P201,8,FALSE)))^(1/3)-1,""))</f>
        <v/>
      </c>
      <c r="P186" s="210" t="str">
        <f>IFERROR(VLOOKUP($G185,【参考】最低賃金の5年間の年平均の年平均上昇率!$B$4:$C$50,2,FALSE),"")</f>
        <v/>
      </c>
      <c r="Q186" s="170" t="str">
        <f>IF($G$34="人数換算",$N186,IF($G$34="就業時間換算",$O186,""))</f>
        <v/>
      </c>
    </row>
    <row r="187" spans="2:17" ht="29.25" customHeight="1" x14ac:dyDescent="0.7">
      <c r="D187" s="81">
        <f>COUNTA($D$184:D186)+1</f>
        <v>3</v>
      </c>
      <c r="E187" s="83" t="s">
        <v>133</v>
      </c>
      <c r="F187" s="52" t="s">
        <v>108</v>
      </c>
      <c r="G187" s="204"/>
      <c r="M187" s="167" t="s">
        <v>134</v>
      </c>
      <c r="N187" s="167" t="str">
        <f>IFERROR(((HLOOKUP(DATE(YEAR($E$13)+3,MONTH($E$9),DAY($E$9)),$G190:$P201,11,FALSE))/(HLOOKUP(DATE(YEAR($E$13),MONTH($E$9),DAY($E$9)),$G190:$P201,11,FALSE)))^(1/3)-1,"")</f>
        <v/>
      </c>
      <c r="O187" s="186" t="s">
        <v>135</v>
      </c>
      <c r="P187" s="211"/>
    </row>
    <row r="188" spans="2:17" x14ac:dyDescent="0.7">
      <c r="D188" s="1"/>
      <c r="E188" s="98" t="s">
        <v>114</v>
      </c>
      <c r="G188" s="1" t="s">
        <v>136</v>
      </c>
    </row>
    <row r="189" spans="2:17" x14ac:dyDescent="0.7">
      <c r="D189" s="1"/>
      <c r="G189" s="97" t="s">
        <v>54</v>
      </c>
      <c r="H189" s="97" t="s">
        <v>55</v>
      </c>
      <c r="I189" s="97" t="s">
        <v>56</v>
      </c>
      <c r="J189" s="64" t="s">
        <v>57</v>
      </c>
      <c r="K189" s="64"/>
      <c r="L189" s="64"/>
      <c r="M189" s="64"/>
      <c r="N189" s="64"/>
      <c r="O189" s="64"/>
      <c r="P189" s="64"/>
    </row>
    <row r="190" spans="2:17" x14ac:dyDescent="0.7">
      <c r="D190" s="23"/>
      <c r="E190" s="23"/>
      <c r="F190" s="86"/>
      <c r="G190" s="95" t="str">
        <f>IF($I190="","",EDATE(H190,-12))</f>
        <v/>
      </c>
      <c r="H190" s="95" t="str">
        <f>IF($I190="","",EDATE(I190,-12))</f>
        <v/>
      </c>
      <c r="I190" s="95" t="str">
        <f>IF($I$12="","",$I$12)</f>
        <v/>
      </c>
      <c r="J190" s="96" t="str">
        <f>IF($I190="","",EDATE(I190,12))</f>
        <v/>
      </c>
      <c r="K190" s="96" t="str">
        <f t="shared" ref="K190:P190" si="73">IF($I190="","",EDATE(J190,12))</f>
        <v/>
      </c>
      <c r="L190" s="96" t="str">
        <f t="shared" si="73"/>
        <v/>
      </c>
      <c r="M190" s="96" t="str">
        <f t="shared" si="73"/>
        <v/>
      </c>
      <c r="N190" s="96" t="str">
        <f t="shared" si="73"/>
        <v/>
      </c>
      <c r="O190" s="96" t="str">
        <f t="shared" si="73"/>
        <v/>
      </c>
      <c r="P190" s="96" t="str">
        <f t="shared" si="73"/>
        <v/>
      </c>
    </row>
    <row r="191" spans="2:17" ht="29.25" customHeight="1" x14ac:dyDescent="0.7">
      <c r="D191" s="81">
        <f>COUNTA($D$184:D190)+1</f>
        <v>4</v>
      </c>
      <c r="E191" s="47" t="s">
        <v>74</v>
      </c>
      <c r="F191" s="85"/>
      <c r="G191" s="205"/>
      <c r="H191" s="142"/>
      <c r="I191" s="196"/>
      <c r="J191" s="142"/>
      <c r="K191" s="142"/>
      <c r="L191" s="142"/>
      <c r="M191" s="142"/>
      <c r="N191" s="142"/>
      <c r="O191" s="142"/>
      <c r="P191" s="142"/>
    </row>
    <row r="192" spans="2:17" ht="29.25" customHeight="1" x14ac:dyDescent="0.7">
      <c r="C192" s="9"/>
      <c r="D192" s="81">
        <f>COUNTA($D$184:D191)+1</f>
        <v>5</v>
      </c>
      <c r="E192" s="47" t="s">
        <v>75</v>
      </c>
      <c r="F192" s="85"/>
      <c r="G192" s="205"/>
      <c r="H192" s="142"/>
      <c r="I192" s="196"/>
      <c r="J192" s="142"/>
      <c r="K192" s="142"/>
      <c r="L192" s="142"/>
      <c r="M192" s="142"/>
      <c r="N192" s="142"/>
      <c r="O192" s="142"/>
      <c r="P192" s="142"/>
    </row>
    <row r="193" spans="2:16" ht="29.25" customHeight="1" x14ac:dyDescent="0.7">
      <c r="C193" s="9"/>
      <c r="D193" s="5">
        <f>COUNTA($D$184:D192)+1</f>
        <v>6</v>
      </c>
      <c r="E193" s="40" t="s">
        <v>80</v>
      </c>
      <c r="F193" s="39" t="s">
        <v>81</v>
      </c>
      <c r="G193" s="195"/>
      <c r="H193" s="142"/>
      <c r="I193" s="196"/>
      <c r="J193" s="142"/>
      <c r="K193" s="142"/>
      <c r="L193" s="142"/>
      <c r="M193" s="142"/>
      <c r="N193" s="142"/>
      <c r="O193" s="142"/>
      <c r="P193" s="142"/>
    </row>
    <row r="194" spans="2:16" ht="29.25" customHeight="1" x14ac:dyDescent="0.7">
      <c r="C194" s="9"/>
      <c r="D194" s="5">
        <f>COUNTA($D$184:D193)+1</f>
        <v>7</v>
      </c>
      <c r="E194" s="40" t="s">
        <v>82</v>
      </c>
      <c r="F194" s="41" t="s">
        <v>81</v>
      </c>
      <c r="G194" s="195"/>
      <c r="H194" s="142"/>
      <c r="I194" s="196"/>
      <c r="J194" s="142"/>
      <c r="K194" s="142"/>
      <c r="L194" s="142"/>
      <c r="M194" s="142"/>
      <c r="N194" s="142"/>
      <c r="O194" s="142"/>
      <c r="P194" s="142"/>
    </row>
    <row r="195" spans="2:16" ht="29.25" customHeight="1" x14ac:dyDescent="0.7">
      <c r="C195" s="9"/>
      <c r="D195" s="81">
        <f>COUNTA($D$184:D194)+1</f>
        <v>8</v>
      </c>
      <c r="E195" s="47" t="s">
        <v>83</v>
      </c>
      <c r="F195" s="85" t="s">
        <v>139</v>
      </c>
      <c r="G195" s="205"/>
      <c r="H195" s="142"/>
      <c r="I195" s="196"/>
      <c r="J195" s="142"/>
      <c r="K195" s="142"/>
      <c r="L195" s="142"/>
      <c r="M195" s="142"/>
      <c r="N195" s="142"/>
      <c r="O195" s="142"/>
      <c r="P195" s="142"/>
    </row>
    <row r="196" spans="2:16" ht="29.25" customHeight="1" x14ac:dyDescent="0.7">
      <c r="C196" s="9"/>
      <c r="D196" s="7">
        <f>COUNTA($D$184:D195)+1</f>
        <v>9</v>
      </c>
      <c r="E196" s="42" t="s">
        <v>84</v>
      </c>
      <c r="F196" s="43"/>
      <c r="G196" s="24" t="str">
        <f>IF($G$34="就業時間換算","",IFERROR(+G191/G193,""))</f>
        <v/>
      </c>
      <c r="H196" s="25" t="str">
        <f t="shared" ref="H196:P196" si="74">IF($G$34="就業時間換算","",IFERROR(+H191/H193,""))</f>
        <v/>
      </c>
      <c r="I196" s="36" t="str">
        <f t="shared" si="74"/>
        <v/>
      </c>
      <c r="J196" s="25" t="str">
        <f t="shared" si="74"/>
        <v/>
      </c>
      <c r="K196" s="25" t="str">
        <f t="shared" si="74"/>
        <v/>
      </c>
      <c r="L196" s="25" t="str">
        <f t="shared" si="74"/>
        <v/>
      </c>
      <c r="M196" s="25" t="str">
        <f t="shared" si="74"/>
        <v/>
      </c>
      <c r="N196" s="25" t="str">
        <f t="shared" si="74"/>
        <v/>
      </c>
      <c r="O196" s="25" t="str">
        <f t="shared" si="74"/>
        <v/>
      </c>
      <c r="P196" s="25" t="str">
        <f t="shared" si="74"/>
        <v/>
      </c>
    </row>
    <row r="197" spans="2:16" ht="29.25" customHeight="1" x14ac:dyDescent="0.7">
      <c r="C197" s="9"/>
      <c r="D197" s="7">
        <f>COUNTA($D$184:D196)+1</f>
        <v>10</v>
      </c>
      <c r="E197" s="42" t="s">
        <v>85</v>
      </c>
      <c r="F197" s="44"/>
      <c r="G197" s="24" t="str">
        <f>IF($G$34="人数換算","",IFERROR(+G191/G194,""))</f>
        <v/>
      </c>
      <c r="H197" s="25" t="str">
        <f t="shared" ref="H197:P197" si="75">IF($G$34="人数換算","",IFERROR(+H191/H194,""))</f>
        <v/>
      </c>
      <c r="I197" s="36" t="str">
        <f t="shared" si="75"/>
        <v/>
      </c>
      <c r="J197" s="25" t="str">
        <f t="shared" si="75"/>
        <v/>
      </c>
      <c r="K197" s="25" t="str">
        <f t="shared" si="75"/>
        <v/>
      </c>
      <c r="L197" s="25" t="str">
        <f t="shared" si="75"/>
        <v/>
      </c>
      <c r="M197" s="25" t="str">
        <f t="shared" si="75"/>
        <v/>
      </c>
      <c r="N197" s="25" t="str">
        <f t="shared" si="75"/>
        <v/>
      </c>
      <c r="O197" s="25" t="str">
        <f t="shared" si="75"/>
        <v/>
      </c>
      <c r="P197" s="25" t="str">
        <f t="shared" si="75"/>
        <v/>
      </c>
    </row>
    <row r="198" spans="2:16" ht="29.25" customHeight="1" x14ac:dyDescent="0.7">
      <c r="C198" s="9"/>
      <c r="D198" s="7">
        <f>COUNTA($D$184:D197)+1</f>
        <v>11</v>
      </c>
      <c r="E198" s="42" t="s">
        <v>86</v>
      </c>
      <c r="F198" s="43" t="s">
        <v>87</v>
      </c>
      <c r="G198" s="26"/>
      <c r="H198" s="77" t="str">
        <f>IFERROR((H196-G196)/G196,"")</f>
        <v/>
      </c>
      <c r="I198" s="78" t="str">
        <f t="shared" ref="I198:P199" si="76">IFERROR((I196-H196)/H196,"")</f>
        <v/>
      </c>
      <c r="J198" s="77" t="str">
        <f t="shared" si="76"/>
        <v/>
      </c>
      <c r="K198" s="77" t="str">
        <f t="shared" si="76"/>
        <v/>
      </c>
      <c r="L198" s="77" t="str">
        <f t="shared" si="76"/>
        <v/>
      </c>
      <c r="M198" s="77" t="str">
        <f t="shared" si="76"/>
        <v/>
      </c>
      <c r="N198" s="77" t="str">
        <f t="shared" si="76"/>
        <v/>
      </c>
      <c r="O198" s="77" t="str">
        <f t="shared" si="76"/>
        <v/>
      </c>
      <c r="P198" s="77" t="str">
        <f t="shared" si="76"/>
        <v/>
      </c>
    </row>
    <row r="199" spans="2:16" ht="29.25" customHeight="1" x14ac:dyDescent="0.7">
      <c r="C199" s="9"/>
      <c r="D199" s="7">
        <f>COUNTA($D$184:D198)+1</f>
        <v>12</v>
      </c>
      <c r="E199" s="42" t="s">
        <v>88</v>
      </c>
      <c r="F199" s="44" t="s">
        <v>89</v>
      </c>
      <c r="G199" s="26"/>
      <c r="H199" s="77" t="str">
        <f>IFERROR((H197-G197)/G197,"")</f>
        <v/>
      </c>
      <c r="I199" s="78" t="str">
        <f t="shared" si="76"/>
        <v/>
      </c>
      <c r="J199" s="77" t="str">
        <f t="shared" si="76"/>
        <v/>
      </c>
      <c r="K199" s="77" t="str">
        <f t="shared" si="76"/>
        <v/>
      </c>
      <c r="L199" s="77" t="str">
        <f t="shared" si="76"/>
        <v/>
      </c>
      <c r="M199" s="77" t="str">
        <f t="shared" si="76"/>
        <v/>
      </c>
      <c r="N199" s="77" t="str">
        <f t="shared" si="76"/>
        <v/>
      </c>
      <c r="O199" s="77" t="str">
        <f t="shared" si="76"/>
        <v/>
      </c>
      <c r="P199" s="77" t="str">
        <f t="shared" si="76"/>
        <v/>
      </c>
    </row>
    <row r="200" spans="2:16" ht="29.25" customHeight="1" x14ac:dyDescent="0.7">
      <c r="C200" s="9"/>
      <c r="D200" s="7">
        <f>COUNTA($D$184:D199)+1</f>
        <v>13</v>
      </c>
      <c r="E200" s="42" t="s">
        <v>90</v>
      </c>
      <c r="F200" s="43"/>
      <c r="G200" s="105" t="str">
        <f>IFERROR(+G192/G195,"")</f>
        <v/>
      </c>
      <c r="H200" s="106" t="str">
        <f>IFERROR(+H192/H195,"")</f>
        <v/>
      </c>
      <c r="I200" s="106" t="str">
        <f t="shared" ref="I200:P200" si="77">IFERROR(+I192/I195,"")</f>
        <v/>
      </c>
      <c r="J200" s="106" t="str">
        <f t="shared" si="77"/>
        <v/>
      </c>
      <c r="K200" s="106" t="str">
        <f t="shared" si="77"/>
        <v/>
      </c>
      <c r="L200" s="106" t="str">
        <f t="shared" si="77"/>
        <v/>
      </c>
      <c r="M200" s="106" t="str">
        <f t="shared" si="77"/>
        <v/>
      </c>
      <c r="N200" s="106" t="str">
        <f t="shared" si="77"/>
        <v/>
      </c>
      <c r="O200" s="106" t="str">
        <f t="shared" si="77"/>
        <v/>
      </c>
      <c r="P200" s="106" t="str">
        <f t="shared" si="77"/>
        <v/>
      </c>
    </row>
    <row r="201" spans="2:16" ht="29.25" customHeight="1" x14ac:dyDescent="0.7">
      <c r="D201" s="7">
        <f>COUNTA($D$184:D200)+1</f>
        <v>14</v>
      </c>
      <c r="E201" s="42" t="s">
        <v>91</v>
      </c>
      <c r="F201" s="43" t="s">
        <v>87</v>
      </c>
      <c r="G201" s="26"/>
      <c r="H201" s="77" t="str">
        <f>IFERROR((H200-G200)/G200,"")</f>
        <v/>
      </c>
      <c r="I201" s="78" t="str">
        <f>IFERROR((I200-H200)/H200,"")</f>
        <v/>
      </c>
      <c r="J201" s="77" t="str">
        <f t="shared" ref="J201:P201" si="78">IFERROR((J200-I200)/I200,"")</f>
        <v/>
      </c>
      <c r="K201" s="77" t="str">
        <f t="shared" si="78"/>
        <v/>
      </c>
      <c r="L201" s="77" t="str">
        <f t="shared" si="78"/>
        <v/>
      </c>
      <c r="M201" s="77" t="str">
        <f t="shared" si="78"/>
        <v/>
      </c>
      <c r="N201" s="77" t="str">
        <f t="shared" si="78"/>
        <v/>
      </c>
      <c r="O201" s="77" t="str">
        <f t="shared" si="78"/>
        <v/>
      </c>
      <c r="P201" s="77" t="str">
        <f t="shared" si="78"/>
        <v/>
      </c>
    </row>
    <row r="202" spans="2:16" x14ac:dyDescent="0.7">
      <c r="E202" s="71"/>
    </row>
    <row r="203" spans="2:16" ht="19.899999999999999" x14ac:dyDescent="0.7">
      <c r="B203" s="38" t="s">
        <v>145</v>
      </c>
      <c r="C203" s="99"/>
      <c r="G203" s="23"/>
      <c r="H203" s="23"/>
    </row>
    <row r="204" spans="2:16" x14ac:dyDescent="0.7">
      <c r="C204" s="108" t="s">
        <v>146</v>
      </c>
      <c r="D204" s="108" t="s">
        <v>147</v>
      </c>
      <c r="E204" s="100"/>
      <c r="F204" s="70"/>
    </row>
    <row r="205" spans="2:16" x14ac:dyDescent="0.7">
      <c r="C205" s="9"/>
      <c r="D205" s="102" t="s">
        <v>148</v>
      </c>
      <c r="E205" s="101"/>
      <c r="F205" s="6"/>
    </row>
    <row r="206" spans="2:16" x14ac:dyDescent="0.7">
      <c r="C206" s="9"/>
      <c r="D206" s="102" t="s">
        <v>149</v>
      </c>
      <c r="E206" s="101"/>
      <c r="F206" s="6"/>
    </row>
    <row r="207" spans="2:16" x14ac:dyDescent="0.7">
      <c r="D207" s="103" t="s">
        <v>150</v>
      </c>
      <c r="F207" s="11"/>
    </row>
    <row r="208" spans="2:16" x14ac:dyDescent="0.7">
      <c r="D208" s="156" t="s">
        <v>151</v>
      </c>
      <c r="F208" s="11"/>
    </row>
    <row r="209" spans="2:14" x14ac:dyDescent="0.7">
      <c r="D209" s="156" t="s">
        <v>152</v>
      </c>
      <c r="F209" s="11"/>
    </row>
    <row r="210" spans="2:14" x14ac:dyDescent="0.7">
      <c r="D210" s="156" t="s">
        <v>153</v>
      </c>
      <c r="F210" s="11"/>
    </row>
    <row r="211" spans="2:14" x14ac:dyDescent="0.7">
      <c r="D211" s="156" t="s">
        <v>154</v>
      </c>
      <c r="F211" s="11"/>
    </row>
    <row r="212" spans="2:14" x14ac:dyDescent="0.7">
      <c r="D212" s="156" t="s">
        <v>155</v>
      </c>
      <c r="F212" s="11"/>
    </row>
    <row r="213" spans="2:14" x14ac:dyDescent="0.7">
      <c r="E213" s="6"/>
      <c r="F213" s="6"/>
    </row>
    <row r="214" spans="2:14" ht="19.899999999999999" x14ac:dyDescent="0.7">
      <c r="B214" s="38" t="s">
        <v>156</v>
      </c>
      <c r="E214" s="6"/>
      <c r="F214" s="6"/>
    </row>
    <row r="215" spans="2:14" x14ac:dyDescent="0.7">
      <c r="B215" s="8"/>
      <c r="C215" s="102" t="s">
        <v>157</v>
      </c>
    </row>
    <row r="216" spans="2:14" x14ac:dyDescent="0.7">
      <c r="C216" s="62"/>
      <c r="D216" s="7">
        <v>1</v>
      </c>
      <c r="E216" s="66" t="s">
        <v>158</v>
      </c>
      <c r="F216" s="61" t="s">
        <v>159</v>
      </c>
      <c r="G216" s="72" t="str">
        <f>IF(AND(③経費明細書!$H$66&lt;=(③経費明細書!G66/3),③経費明細書!$H$66&lt;=5000000,③経費明細書!$H$66&gt;0),"該当","非該当")</f>
        <v>非該当</v>
      </c>
    </row>
    <row r="217" spans="2:14" x14ac:dyDescent="0.7">
      <c r="D217" s="67">
        <v>2</v>
      </c>
      <c r="E217" s="66" t="s">
        <v>160</v>
      </c>
      <c r="F217" s="61" t="s">
        <v>161</v>
      </c>
      <c r="G217" s="72" t="str">
        <f>IF(OR($E$9="",$E$10="",$E$9&gt;$E$10,$E$10&gt;DATEVALUE("2026/12/31")),"非該当","該当")</f>
        <v>非該当</v>
      </c>
    </row>
    <row r="218" spans="2:14" x14ac:dyDescent="0.7">
      <c r="D218" s="7">
        <v>3</v>
      </c>
      <c r="E218" s="66" t="s">
        <v>162</v>
      </c>
      <c r="F218" s="61" t="s">
        <v>163</v>
      </c>
      <c r="G218" s="72" t="str">
        <f>IF(OR(AND($G$34="人数換算",$I$35&gt;=1,$I$35&lt;=2000),(AND($G$34="就業時間換算",$I$36&gt;=1,$I$36&lt;=2000))),"該当","非該当")</f>
        <v>非該当</v>
      </c>
      <c r="N218" s="6"/>
    </row>
    <row r="219" spans="2:14" x14ac:dyDescent="0.7">
      <c r="D219" s="7">
        <v>4</v>
      </c>
      <c r="E219" s="66" t="s">
        <v>164</v>
      </c>
      <c r="F219" s="61" t="s">
        <v>165</v>
      </c>
      <c r="G219" s="72" t="str">
        <f>IF(③経費明細書!$G$67&gt;=1000000,"該当","非該当")</f>
        <v>非該当</v>
      </c>
      <c r="N219" s="6"/>
    </row>
    <row r="220" spans="2:14" x14ac:dyDescent="0.7">
      <c r="D220" s="7">
        <v>5</v>
      </c>
      <c r="E220" s="66" t="s">
        <v>166</v>
      </c>
      <c r="F220" s="61" t="s">
        <v>165</v>
      </c>
      <c r="G220" s="72" t="str">
        <f>IF(③経費明細書!$D$82&gt;0,"該当","非該当")</f>
        <v>非該当</v>
      </c>
      <c r="N220" s="6"/>
    </row>
    <row r="221" spans="2:14" x14ac:dyDescent="0.7">
      <c r="H221" s="88" t="s">
        <v>167</v>
      </c>
      <c r="I221" s="88">
        <v>2</v>
      </c>
      <c r="J221" s="88">
        <v>3</v>
      </c>
      <c r="K221" s="88">
        <v>4</v>
      </c>
      <c r="L221" s="88">
        <v>5</v>
      </c>
      <c r="M221" s="88">
        <v>6</v>
      </c>
      <c r="N221" s="6"/>
    </row>
    <row r="222" spans="2:14" x14ac:dyDescent="0.7">
      <c r="D222" s="7">
        <v>6</v>
      </c>
      <c r="E222" s="68" t="s">
        <v>168</v>
      </c>
      <c r="F222" s="69" t="s">
        <v>163</v>
      </c>
      <c r="G222" s="73" t="str">
        <f>IF(COUNTIF(H222:M222,"非該当")&gt;0,"非該当","該当")</f>
        <v>非該当</v>
      </c>
      <c r="H222" s="72" t="str">
        <f>IF(OR($G91="",$G91=【参考】業種!$E$2,$G91=【参考】業種!$F$2),"非該当","該当")</f>
        <v>非該当</v>
      </c>
      <c r="I222" s="72" t="str">
        <f>IF($G109="","－",IF(OR($G110="",$G110=【参考】業種!$E$2,$G110=【参考】業種!$F$2),"非該当","該当"))</f>
        <v>－</v>
      </c>
      <c r="J222" s="72" t="str">
        <f>IF($G128="","－",IF(OR($G129="",$G129=【参考】業種!$E$2,$G129=【参考】業種!$F$2),"非該当","該当"))</f>
        <v>－</v>
      </c>
      <c r="K222" s="72" t="str">
        <f>IF($G147="","－",IF(OR($G148="",$G148=【参考】業種!$E$2,$G148=【参考】業種!$F$2),"非該当","該当"))</f>
        <v>－</v>
      </c>
      <c r="L222" s="72" t="str">
        <f>IF($G166="","－",IF(OR($G167="",$G167=【参考】業種!$E$2,$G167=【参考】業種!$F$2),"非該当","該当"))</f>
        <v>－</v>
      </c>
      <c r="M222" s="72" t="str">
        <f>IF($G185="","－",IF(OR($G186="",$G186=【参考】業種!$E$2,$G186=【参考】業種!$F$2),"非該当","該当"))</f>
        <v>－</v>
      </c>
      <c r="N222" s="6"/>
    </row>
    <row r="223" spans="2:14" ht="35.25" x14ac:dyDescent="0.7">
      <c r="D223" s="7">
        <v>7</v>
      </c>
      <c r="E223" s="66" t="s">
        <v>169</v>
      </c>
      <c r="F223" s="61" t="s">
        <v>165</v>
      </c>
      <c r="G223" s="73" t="str">
        <f>IF(COUNTIF(H223:M223,"非該当")&gt;0,"非該当","該当")</f>
        <v>非該当</v>
      </c>
      <c r="H223" s="72" t="str">
        <f>IF(OR($Q$91="",$P$91="",$Q$91&lt;$P$91),"非該当","該当")</f>
        <v>非該当</v>
      </c>
      <c r="I223" s="72" t="str">
        <f>IF($G109="","－",IF(OR($Q$110="",$P$110="",$Q$110&lt;$P$110),"非該当","該当"))</f>
        <v>－</v>
      </c>
      <c r="J223" s="72" t="str">
        <f>IF($G128="","－",IF(OR($Q$129="",$P$129="",$Q$129&lt;$P$129),"非該当","該当"))</f>
        <v>－</v>
      </c>
      <c r="K223" s="72" t="str">
        <f>IF($G147="","－",IF(OR($Q$148="",$P$148="",$Q$148&lt;$P$148),"非該当","該当"))</f>
        <v>－</v>
      </c>
      <c r="L223" s="72" t="str">
        <f>IF($G166="","－",IF(OR($Q$167="",$P$167="",$Q$167&lt;$P$167),"非該当","該当"))</f>
        <v>－</v>
      </c>
      <c r="M223" s="72" t="str">
        <f>IF($G185="","－",IF(OR($Q$186="",$P$186="",$Q$186&lt;$P$186),"非該当","該当"))</f>
        <v>－</v>
      </c>
      <c r="N223" s="6"/>
    </row>
    <row r="224" spans="2:14" ht="35.25" x14ac:dyDescent="0.7">
      <c r="D224" s="7">
        <v>8</v>
      </c>
      <c r="E224" s="66" t="s">
        <v>170</v>
      </c>
      <c r="F224" s="61" t="s">
        <v>165</v>
      </c>
      <c r="G224" s="73" t="str">
        <f>IF(COUNTIF(H224:M224,"非該当")&gt;0,"非該当","該当")</f>
        <v>非該当</v>
      </c>
      <c r="H224" s="72" t="str">
        <f>IF(OR($N$92="",$P$91="",$N$92&lt;$P$91),"非該当","該当")</f>
        <v>非該当</v>
      </c>
      <c r="I224" s="72" t="str">
        <f>IF($G109="","－",IF(OR($N$111="",$P$110="",$N$111&lt;$P$110),"非該当","該当"))</f>
        <v>－</v>
      </c>
      <c r="J224" s="72" t="str">
        <f>IF($G128="","－",IF(OR($N$130="",$P$129="",$N$130&lt;$P$129),"非該当","該当"))</f>
        <v>－</v>
      </c>
      <c r="K224" s="72" t="str">
        <f>IF($G147="","－",IF(OR($N$149="",$P$148="",$N$149&lt;$P$148),"非該当","該当"))</f>
        <v>－</v>
      </c>
      <c r="L224" s="72" t="str">
        <f>IF($G166="","－",IF(OR($N$168="",$P$167="",$N$168&lt;$P$167),"非該当","該当"))</f>
        <v>－</v>
      </c>
      <c r="M224" s="72" t="str">
        <f>IF($G185="","－",IF(OR($N$187="",$P$186="",$N$187&lt;$P$186),"非該当","該当"))</f>
        <v>－</v>
      </c>
      <c r="N224" s="6"/>
    </row>
    <row r="225" spans="4:14" ht="35.25" x14ac:dyDescent="0.7">
      <c r="D225" s="7">
        <v>9</v>
      </c>
      <c r="E225" s="66" t="s">
        <v>171</v>
      </c>
      <c r="F225" s="61" t="s">
        <v>172</v>
      </c>
      <c r="G225" s="72" t="str">
        <f>IF(SUM(③経費明細書!$G$46,③経費明細書!$G$50,③経費明細書!$G$54)&lt;=SUM(③経費明細書!$G$58,③経費明細書!$G$62),"非該当","該当")</f>
        <v>非該当</v>
      </c>
      <c r="J225" s="76"/>
      <c r="N225" s="6"/>
    </row>
  </sheetData>
  <sheetProtection algorithmName="SHA-512" hashValue="dL5qRqwlsKb/1dV49nzTYncetBizIn1hprAPZwWRg8bnBOVKCsdI0qZWECEsHO1t2W6S3KB5U1yb/q8QFa1ZEw==" saltValue="uKIKRQjZVmLrkwomVMuAug==" spinCount="100000" sheet="1" objects="1" scenarios="1"/>
  <dataConsolidate/>
  <mergeCells count="6">
    <mergeCell ref="P186:P187"/>
    <mergeCell ref="P110:P111"/>
    <mergeCell ref="P91:P92"/>
    <mergeCell ref="P129:P130"/>
    <mergeCell ref="P148:P149"/>
    <mergeCell ref="P167:P168"/>
  </mergeCells>
  <phoneticPr fontId="1"/>
  <conditionalFormatting sqref="G225 G216:G220 G222:M224">
    <cfRule type="expression" dxfId="115" priority="35">
      <formula>G216="非該当"</formula>
    </cfRule>
  </conditionalFormatting>
  <conditionalFormatting sqref="D109:P125">
    <cfRule type="expression" dxfId="114" priority="12">
      <formula>$G$86=""</formula>
    </cfRule>
  </conditionalFormatting>
  <conditionalFormatting sqref="D128:P144">
    <cfRule type="expression" dxfId="113" priority="11">
      <formula>$H$86=""</formula>
    </cfRule>
  </conditionalFormatting>
  <conditionalFormatting sqref="D147:P163">
    <cfRule type="expression" dxfId="112" priority="6">
      <formula>$I$86=""</formula>
    </cfRule>
  </conditionalFormatting>
  <conditionalFormatting sqref="D166:P182">
    <cfRule type="expression" dxfId="111" priority="4">
      <formula>$J$86=""</formula>
    </cfRule>
  </conditionalFormatting>
  <conditionalFormatting sqref="D185:P201">
    <cfRule type="expression" dxfId="110" priority="3">
      <formula>$K$86=""</formula>
    </cfRule>
  </conditionalFormatting>
  <conditionalFormatting sqref="C5:F5">
    <cfRule type="expression" dxfId="109" priority="1">
      <formula>$C$5&lt;&gt;""</formula>
    </cfRule>
  </conditionalFormatting>
  <conditionalFormatting sqref="D36:P36 D39:P39 D41:P41 D45:P45 D75:P75 D77:P77 D81:P81 D99:P99 D102:P102 D104:P104 D118:P118 D121:P121 D123:P123 D137:P137 D140:P140 D142:P142 D156:P156 D159:P159 D161:P161 D175:P175 D178:P178 D180:P180 D194:P194 D197:P197 D199:P199 D72:P72">
    <cfRule type="expression" dxfId="108" priority="14">
      <formula>$G$34&lt;&gt;"就業時間換算"</formula>
    </cfRule>
  </conditionalFormatting>
  <conditionalFormatting sqref="D35:P35 D38:P38 D40:P40 D44:P44 D71:P71 D74:P74 D76:P76 D80:P80 D98:P98 D101:P101 D103:P103 D117:P117 D120:P120 D122:P122 D136:P136 D139:P139 D141:P141 D155:P155 D158:P158 D160:P160 D174:P174 D177:P177 D179:P179 D193:P193 D196:P196 D198:P198">
    <cfRule type="expression" dxfId="107" priority="13">
      <formula>$G$34&lt;&gt;"人数換算"</formula>
    </cfRule>
  </conditionalFormatting>
  <conditionalFormatting sqref="G27:P33 G35:P45 G64:P81 G96:P106 G115:P125 G134:P144 G153:P163 G172:P182 G191:P201">
    <cfRule type="expression" dxfId="106" priority="15">
      <formula>G$13="－"</formula>
    </cfRule>
  </conditionalFormatting>
  <dataValidations count="14">
    <dataValidation type="list" allowBlank="1" showInputMessage="1" showErrorMessage="1" sqref="G54:G55" xr:uid="{BCB724E1-E55D-4249-A279-22C30EEF82F0}">
      <formula1>"該当,非該当"</formula1>
    </dataValidation>
    <dataValidation imeMode="halfAlpha" allowBlank="1" showInputMessage="1" showErrorMessage="1" sqref="G16:I24 G42:P42 G191:P195 G64:P69 G105:P105 G78:P78 G48:I51 G172:P176 G96:P100 G143:P143 G115:P119 G162:P162 G134:P138 G181:P181 G153:P157 G200:P200 G124:P124 G35:P37 G71:P73 G82 G27:P32" xr:uid="{6A5A844D-CBB4-431B-9220-426C413B1CB7}"/>
    <dataValidation operator="greaterThanOrEqual" allowBlank="1" showInputMessage="1" showErrorMessage="1" error="2024年3月1日以降の日付を入力ください" sqref="E7" xr:uid="{93F19665-BFE1-43ED-917F-4756FE70DC7B}"/>
    <dataValidation type="date" allowBlank="1" showInputMessage="1" showErrorMessage="1" error="補助事業期間内（2026年12月31日まで）の日付を入力してください" sqref="E10" xr:uid="{D158AA1F-FCD7-41C4-A3A2-7067BA312D60}">
      <formula1>45412</formula1>
      <formula2>46387</formula2>
    </dataValidation>
    <dataValidation operator="lessThanOrEqual" allowBlank="1" showInputMessage="1" showErrorMessage="1" sqref="E9" xr:uid="{79DFC15D-00AA-4A67-B7BF-5C9AD3029107}"/>
    <dataValidation type="list" allowBlank="1" showInputMessage="1" showErrorMessage="1" sqref="G57" xr:uid="{A21808EF-9561-4536-96B3-CB867A4ABD4E}">
      <formula1>INDIRECT($G$56)</formula1>
    </dataValidation>
    <dataValidation type="list" allowBlank="1" showInputMessage="1" showErrorMessage="1" sqref="G187" xr:uid="{14F43B75-F318-49ED-A521-BDBB04AC7F3E}">
      <formula1>INDIRECT($G$186)</formula1>
    </dataValidation>
    <dataValidation type="list" allowBlank="1" showInputMessage="1" showErrorMessage="1" sqref="G168" xr:uid="{9C67CE3B-9C60-4EEA-BFFE-AA380AC328F7}">
      <formula1>INDIRECT($G$167)</formula1>
    </dataValidation>
    <dataValidation type="list" allowBlank="1" showInputMessage="1" showErrorMessage="1" sqref="G149" xr:uid="{EF400FA3-C35C-4153-A287-D1E97EB36C15}">
      <formula1>INDIRECT($G$148)</formula1>
    </dataValidation>
    <dataValidation type="list" allowBlank="1" showInputMessage="1" showErrorMessage="1" sqref="G130" xr:uid="{C3BDDAC5-6ABC-4BCD-80E2-26A6DA5D889E}">
      <formula1>INDIRECT($G$129)</formula1>
    </dataValidation>
    <dataValidation type="list" allowBlank="1" showInputMessage="1" showErrorMessage="1" sqref="G111" xr:uid="{1BE0FD9D-9079-4410-8C95-5B27FBB771E0}">
      <formula1>INDIRECT($G$110)</formula1>
    </dataValidation>
    <dataValidation type="list" allowBlank="1" showInputMessage="1" showErrorMessage="1" sqref="G92" xr:uid="{76453C97-1E9D-4C4B-9D7E-D2B634078E27}">
      <formula1>INDIRECT($G$91)</formula1>
    </dataValidation>
    <dataValidation type="list" imeMode="halfAlpha" allowBlank="1" showInputMessage="1" showErrorMessage="1" sqref="G34" xr:uid="{29709E8A-C7BA-492B-B37D-777EEE7E418D}">
      <formula1>"人数換算,就業時間換算"</formula1>
    </dataValidation>
    <dataValidation type="list" allowBlank="1" showInputMessage="1" showErrorMessage="1" sqref="E12" xr:uid="{69C10E01-4F50-4791-9866-48907C9C3406}">
      <formula1>$G$12:$P$12</formula1>
    </dataValidation>
  </dataValidations>
  <hyperlinks>
    <hyperlink ref="H54" r:id="rId1" xr:uid="{EEF21963-81EB-49CC-B25F-885AA04CE678}"/>
    <hyperlink ref="H55" r:id="rId2" xr:uid="{D896BFC8-0D77-463E-B170-D604DD990A72}"/>
    <hyperlink ref="E58" r:id="rId3" xr:uid="{1D0E120D-6A14-4812-87EF-08D4801B753E}"/>
    <hyperlink ref="E93" r:id="rId4" xr:uid="{0C9690C3-2573-47FA-AEF9-45353820B48B}"/>
    <hyperlink ref="E112" r:id="rId5" xr:uid="{52C99DE4-A17B-4060-9F1C-A45C259E43BF}"/>
    <hyperlink ref="E131" r:id="rId6" xr:uid="{FB9DDCDD-81CD-47CC-B6B9-9F12B01FA563}"/>
    <hyperlink ref="E150" r:id="rId7" xr:uid="{C401A042-A644-4D5A-8966-9D71B62AACBE}"/>
    <hyperlink ref="E169" r:id="rId8" xr:uid="{9BBAA7C4-CE5B-4CC6-9994-42DC0134680D}"/>
    <hyperlink ref="E188" r:id="rId9" xr:uid="{81A8E037-4DB3-4611-97F3-42BBA6318BCA}"/>
    <hyperlink ref="Q50" r:id="rId10" xr:uid="{3A71BB41-B5FC-4254-B371-3770F543CBDE}"/>
    <hyperlink ref="R50" r:id="rId11" display="https://www.e-stat.go.jp/surveyitems/items/386010198" xr:uid="{FFDDDE3C-615A-4A43-875A-88CCB973A1D9}"/>
    <hyperlink ref="Q48" r:id="rId12" xr:uid="{02CF6F4D-ED96-416C-9329-9E29A1B69E83}"/>
    <hyperlink ref="R48" r:id="rId13" display="https://www.e-stat.go.jp/surveyitems/items/248020026" xr:uid="{AD150A07-366A-4514-B36E-B2DAF5F2DB6F}"/>
    <hyperlink ref="Q51" r:id="rId14" xr:uid="{63C26CAA-2192-48E3-B41B-DB6AD3D6BC9F}"/>
  </hyperlinks>
  <pageMargins left="0.23622047244094491" right="0.23622047244094491" top="0.74803149606299213" bottom="0.74803149606299213" header="0.31496062992125984" footer="0.31496062992125984"/>
  <pageSetup paperSize="9" scale="36" fitToHeight="0" orientation="portrait" r:id="rId15"/>
  <drawing r:id="rId16"/>
  <extLst>
    <ext xmlns:x14="http://schemas.microsoft.com/office/spreadsheetml/2009/9/main" uri="{CCE6A557-97BC-4b89-ADB6-D9C93CAAB3DF}">
      <x14:dataValidations xmlns:xm="http://schemas.microsoft.com/office/excel/2006/main" count="3">
        <x14:dataValidation type="list" allowBlank="1" showInputMessage="1" showErrorMessage="1" xr:uid="{560F058E-F433-4906-847C-79BEF9D931AD}">
          <x14:formula1>
            <xm:f>【参考】最低賃金の5年間の年平均の年平均上昇率!$B$4:$B$50</xm:f>
          </x14:formula1>
          <xm:sqref>H86:K86 G85:G86</xm:sqref>
        </x14:dataValidation>
        <x14:dataValidation type="list" allowBlank="1" showInputMessage="1" showErrorMessage="1" xr:uid="{B2B0CA61-46AC-4040-9113-46F604D01D6D}">
          <x14:formula1>
            <xm:f>【参考】業種!$E$2:$X$2</xm:f>
          </x14:formula1>
          <xm:sqref>G56</xm:sqref>
        </x14:dataValidation>
        <x14:dataValidation type="list" allowBlank="1" showInputMessage="1" showErrorMessage="1" xr:uid="{5CDF3AD6-32D8-4EB6-AA28-3116D4722716}">
          <x14:formula1>
            <xm:f>【参考】業種!$G$2:$X$2</xm:f>
          </x14:formula1>
          <xm:sqref>G91 G110 G129 G148 G167 G186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1F5ECC-06A1-4903-B1DC-E978F8F8E01E}">
  <sheetPr>
    <tabColor theme="7" tint="0.79998168889431442"/>
  </sheetPr>
  <dimension ref="A1:BB82"/>
  <sheetViews>
    <sheetView showGridLines="0" zoomScale="85" zoomScaleNormal="85" zoomScaleSheetLayoutView="25" workbookViewId="0">
      <pane xSplit="5" ySplit="13" topLeftCell="F14" activePane="bottomRight" state="frozen"/>
      <selection pane="topRight"/>
      <selection pane="bottomLeft"/>
      <selection pane="bottomRight" activeCell="F14" sqref="F14"/>
    </sheetView>
  </sheetViews>
  <sheetFormatPr defaultColWidth="9" defaultRowHeight="17.649999999999999" x14ac:dyDescent="0.7"/>
  <cols>
    <col min="1" max="1" width="3.75" style="1" customWidth="1"/>
    <col min="2" max="2" width="3.875" style="1" customWidth="1"/>
    <col min="3" max="4" width="18.75" style="1" customWidth="1"/>
    <col min="5" max="5" width="37.5" style="1" customWidth="1"/>
    <col min="6" max="8" width="22.75" style="1" customWidth="1"/>
    <col min="9" max="9" width="85" style="1" customWidth="1"/>
    <col min="10" max="10" width="3" style="1" customWidth="1"/>
    <col min="11" max="13" width="22.75" style="1" customWidth="1"/>
    <col min="14" max="14" width="60" style="1" customWidth="1"/>
    <col min="15" max="15" width="3" style="1" customWidth="1"/>
    <col min="16" max="18" width="22.75" style="1" customWidth="1"/>
    <col min="19" max="19" width="60" style="1" customWidth="1"/>
    <col min="20" max="20" width="3" style="1" customWidth="1"/>
    <col min="21" max="23" width="22.75" style="1" customWidth="1"/>
    <col min="24" max="24" width="60" style="1" customWidth="1"/>
    <col min="25" max="25" width="3" style="1" customWidth="1"/>
    <col min="26" max="28" width="22.75" style="1" customWidth="1"/>
    <col min="29" max="29" width="60" style="1" customWidth="1"/>
    <col min="30" max="30" width="3" style="1" customWidth="1"/>
    <col min="31" max="33" width="22.75" style="1" customWidth="1"/>
    <col min="34" max="34" width="60" style="1" customWidth="1"/>
    <col min="35" max="35" width="3" style="1" customWidth="1"/>
    <col min="36" max="38" width="22.75" style="1" customWidth="1"/>
    <col min="39" max="39" width="60" style="1" customWidth="1"/>
    <col min="40" max="40" width="3" style="1" customWidth="1"/>
    <col min="41" max="43" width="22.75" style="1" customWidth="1"/>
    <col min="44" max="44" width="60" style="1" customWidth="1"/>
    <col min="45" max="45" width="3" style="1" customWidth="1"/>
    <col min="46" max="48" width="22.75" style="1" customWidth="1"/>
    <col min="49" max="49" width="60" style="1" customWidth="1"/>
    <col min="50" max="50" width="3" style="1" customWidth="1"/>
    <col min="51" max="53" width="22.75" style="1" customWidth="1"/>
    <col min="54" max="54" width="60" style="1" customWidth="1"/>
    <col min="55" max="16384" width="9" style="1"/>
  </cols>
  <sheetData>
    <row r="1" spans="1:54" ht="14.45" customHeight="1" x14ac:dyDescent="0.7">
      <c r="A1" s="149" t="s">
        <v>173</v>
      </c>
      <c r="D1" s="3"/>
    </row>
    <row r="2" spans="1:54" ht="7.5" customHeight="1" x14ac:dyDescent="0.7">
      <c r="A2" s="71"/>
      <c r="D2" s="3"/>
    </row>
    <row r="3" spans="1:54" ht="22.9" x14ac:dyDescent="0.7">
      <c r="B3" s="109" t="s">
        <v>174</v>
      </c>
    </row>
    <row r="4" spans="1:54" ht="16.149999999999999" customHeight="1" x14ac:dyDescent="0.7">
      <c r="B4" s="190"/>
      <c r="D4" s="3"/>
    </row>
    <row r="5" spans="1:54" x14ac:dyDescent="0.7">
      <c r="C5" s="102" t="s">
        <v>175</v>
      </c>
    </row>
    <row r="6" spans="1:54" x14ac:dyDescent="0.7">
      <c r="C6" s="102" t="s">
        <v>176</v>
      </c>
    </row>
    <row r="7" spans="1:54" x14ac:dyDescent="0.7">
      <c r="C7" s="102" t="s">
        <v>177</v>
      </c>
    </row>
    <row r="8" spans="1:54" x14ac:dyDescent="0.7">
      <c r="C8" s="102" t="s">
        <v>178</v>
      </c>
    </row>
    <row r="9" spans="1:54" x14ac:dyDescent="0.7">
      <c r="C9" s="102" t="s">
        <v>179</v>
      </c>
    </row>
    <row r="11" spans="1:54" ht="19.899999999999999" x14ac:dyDescent="0.7">
      <c r="B11" s="38" t="s">
        <v>180</v>
      </c>
      <c r="I11" s="3" t="s">
        <v>181</v>
      </c>
      <c r="N11" s="3" t="s">
        <v>181</v>
      </c>
      <c r="S11" s="3" t="s">
        <v>181</v>
      </c>
      <c r="X11" s="3" t="s">
        <v>181</v>
      </c>
      <c r="AC11" s="3" t="s">
        <v>181</v>
      </c>
      <c r="AH11" s="3" t="s">
        <v>181</v>
      </c>
      <c r="AM11" s="3" t="s">
        <v>181</v>
      </c>
      <c r="AR11" s="3" t="s">
        <v>181</v>
      </c>
      <c r="AW11" s="3" t="s">
        <v>181</v>
      </c>
      <c r="BB11" s="3" t="s">
        <v>181</v>
      </c>
    </row>
    <row r="12" spans="1:54" x14ac:dyDescent="0.7">
      <c r="F12" s="171" t="str">
        <f>"事業者名："&amp;_xlfn.CONCAT(①申請者情報!$D$8)</f>
        <v>事業者名：</v>
      </c>
      <c r="G12" s="172"/>
      <c r="H12" s="172"/>
      <c r="I12" s="173"/>
      <c r="K12" s="174" t="str">
        <f>"事業者名2："&amp;_xlfn.CONCAT(①申請者情報!$D$31)</f>
        <v>事業者名2：</v>
      </c>
      <c r="L12" s="172"/>
      <c r="M12" s="172"/>
      <c r="N12" s="173"/>
      <c r="P12" s="174" t="str">
        <f>"事業者名3："&amp;_xlfn.CONCAT(①申請者情報!$D$33)</f>
        <v>事業者名3：</v>
      </c>
      <c r="Q12" s="172"/>
      <c r="R12" s="172"/>
      <c r="S12" s="173"/>
      <c r="U12" s="174" t="str">
        <f>"事業者名4："&amp;_xlfn.CONCAT(①申請者情報!$D$35)</f>
        <v>事業者名4：</v>
      </c>
      <c r="V12" s="172"/>
      <c r="W12" s="172"/>
      <c r="X12" s="173"/>
      <c r="Z12" s="174" t="str">
        <f>"事業者名5："&amp;_xlfn.CONCAT(①申請者情報!$D$37)</f>
        <v>事業者名5：</v>
      </c>
      <c r="AA12" s="172"/>
      <c r="AB12" s="172"/>
      <c r="AC12" s="173"/>
      <c r="AE12" s="174" t="str">
        <f>"事業者名6："&amp;_xlfn.CONCAT(①申請者情報!$D$39)</f>
        <v>事業者名6：</v>
      </c>
      <c r="AF12" s="172"/>
      <c r="AG12" s="172"/>
      <c r="AH12" s="173"/>
      <c r="AJ12" s="174" t="str">
        <f>"事業者名7："&amp;_xlfn.CONCAT(①申請者情報!$D$41)</f>
        <v>事業者名7：</v>
      </c>
      <c r="AK12" s="172"/>
      <c r="AL12" s="172"/>
      <c r="AM12" s="173"/>
      <c r="AO12" s="174" t="str">
        <f>"事業者名8："&amp;_xlfn.CONCAT(①申請者情報!$D$43)</f>
        <v>事業者名8：</v>
      </c>
      <c r="AP12" s="172"/>
      <c r="AQ12" s="172"/>
      <c r="AR12" s="173"/>
      <c r="AT12" s="174" t="str">
        <f>"事業者名9："&amp;_xlfn.CONCAT(①申請者情報!$D$45)</f>
        <v>事業者名9：</v>
      </c>
      <c r="AU12" s="172"/>
      <c r="AV12" s="172"/>
      <c r="AW12" s="173"/>
      <c r="AY12" s="174" t="str">
        <f>"事業者名10："&amp;_xlfn.CONCAT(①申請者情報!$D$47)</f>
        <v>事業者名10：</v>
      </c>
      <c r="AZ12" s="172"/>
      <c r="BA12" s="172"/>
      <c r="BB12" s="173"/>
    </row>
    <row r="13" spans="1:54" s="2" customFormat="1" ht="35.25" x14ac:dyDescent="0.7">
      <c r="C13" s="110" t="s">
        <v>182</v>
      </c>
      <c r="D13" s="111" t="s">
        <v>183</v>
      </c>
      <c r="E13" s="112"/>
      <c r="F13" s="113" t="s">
        <v>184</v>
      </c>
      <c r="G13" s="113" t="s">
        <v>185</v>
      </c>
      <c r="H13" s="113" t="s">
        <v>186</v>
      </c>
      <c r="I13" s="114" t="s">
        <v>187</v>
      </c>
      <c r="K13" s="115" t="s">
        <v>184</v>
      </c>
      <c r="L13" s="113" t="s">
        <v>185</v>
      </c>
      <c r="M13" s="113" t="s">
        <v>186</v>
      </c>
      <c r="N13" s="114" t="s">
        <v>187</v>
      </c>
      <c r="P13" s="115" t="s">
        <v>184</v>
      </c>
      <c r="Q13" s="113" t="s">
        <v>185</v>
      </c>
      <c r="R13" s="113" t="s">
        <v>186</v>
      </c>
      <c r="S13" s="114" t="s">
        <v>187</v>
      </c>
      <c r="U13" s="115" t="s">
        <v>184</v>
      </c>
      <c r="V13" s="113" t="s">
        <v>185</v>
      </c>
      <c r="W13" s="113" t="s">
        <v>186</v>
      </c>
      <c r="X13" s="114" t="s">
        <v>187</v>
      </c>
      <c r="Z13" s="115" t="s">
        <v>184</v>
      </c>
      <c r="AA13" s="113" t="s">
        <v>185</v>
      </c>
      <c r="AB13" s="113" t="s">
        <v>186</v>
      </c>
      <c r="AC13" s="114" t="s">
        <v>187</v>
      </c>
      <c r="AE13" s="115" t="s">
        <v>184</v>
      </c>
      <c r="AF13" s="113" t="s">
        <v>185</v>
      </c>
      <c r="AG13" s="113" t="s">
        <v>186</v>
      </c>
      <c r="AH13" s="114" t="s">
        <v>187</v>
      </c>
      <c r="AJ13" s="115" t="s">
        <v>184</v>
      </c>
      <c r="AK13" s="113" t="s">
        <v>185</v>
      </c>
      <c r="AL13" s="113" t="s">
        <v>186</v>
      </c>
      <c r="AM13" s="114" t="s">
        <v>187</v>
      </c>
      <c r="AO13" s="115" t="s">
        <v>184</v>
      </c>
      <c r="AP13" s="113" t="s">
        <v>185</v>
      </c>
      <c r="AQ13" s="113" t="s">
        <v>186</v>
      </c>
      <c r="AR13" s="114" t="s">
        <v>187</v>
      </c>
      <c r="AT13" s="115" t="s">
        <v>184</v>
      </c>
      <c r="AU13" s="113" t="s">
        <v>185</v>
      </c>
      <c r="AV13" s="113" t="s">
        <v>186</v>
      </c>
      <c r="AW13" s="114" t="s">
        <v>187</v>
      </c>
      <c r="AY13" s="115" t="s">
        <v>184</v>
      </c>
      <c r="AZ13" s="113" t="s">
        <v>185</v>
      </c>
      <c r="BA13" s="113" t="s">
        <v>186</v>
      </c>
      <c r="BB13" s="114" t="s">
        <v>187</v>
      </c>
    </row>
    <row r="14" spans="1:54" ht="29.25" customHeight="1" x14ac:dyDescent="0.7">
      <c r="C14" s="116" t="s">
        <v>188</v>
      </c>
      <c r="D14" s="45" t="s">
        <v>189</v>
      </c>
      <c r="E14" s="117" t="s">
        <v>190</v>
      </c>
      <c r="F14" s="142"/>
      <c r="G14" s="142"/>
      <c r="H14" s="142"/>
      <c r="I14" s="143"/>
      <c r="K14" s="146"/>
      <c r="L14" s="142"/>
      <c r="M14" s="142"/>
      <c r="N14" s="143"/>
      <c r="P14" s="146"/>
      <c r="Q14" s="142"/>
      <c r="R14" s="142"/>
      <c r="S14" s="143"/>
      <c r="U14" s="146"/>
      <c r="V14" s="142"/>
      <c r="W14" s="142"/>
      <c r="X14" s="143"/>
      <c r="Z14" s="146"/>
      <c r="AA14" s="142"/>
      <c r="AB14" s="142"/>
      <c r="AC14" s="143"/>
      <c r="AE14" s="146"/>
      <c r="AF14" s="142"/>
      <c r="AG14" s="142"/>
      <c r="AH14" s="143"/>
      <c r="AJ14" s="146"/>
      <c r="AK14" s="142"/>
      <c r="AL14" s="142"/>
      <c r="AM14" s="143"/>
      <c r="AO14" s="146"/>
      <c r="AP14" s="142"/>
      <c r="AQ14" s="142"/>
      <c r="AR14" s="143"/>
      <c r="AT14" s="146"/>
      <c r="AU14" s="142"/>
      <c r="AV14" s="142"/>
      <c r="AW14" s="143"/>
      <c r="AY14" s="146"/>
      <c r="AZ14" s="142"/>
      <c r="BA14" s="142"/>
      <c r="BB14" s="143"/>
    </row>
    <row r="15" spans="1:54" ht="29.25" customHeight="1" x14ac:dyDescent="0.7">
      <c r="C15" s="120" t="s">
        <v>188</v>
      </c>
      <c r="D15" s="45" t="s">
        <v>191</v>
      </c>
      <c r="E15" s="117" t="s">
        <v>192</v>
      </c>
      <c r="F15" s="142"/>
      <c r="G15" s="142"/>
      <c r="H15" s="142"/>
      <c r="I15" s="143"/>
      <c r="K15" s="146"/>
      <c r="L15" s="142"/>
      <c r="M15" s="142"/>
      <c r="N15" s="143"/>
      <c r="P15" s="146"/>
      <c r="Q15" s="142"/>
      <c r="R15" s="142"/>
      <c r="S15" s="143"/>
      <c r="U15" s="146"/>
      <c r="V15" s="142"/>
      <c r="W15" s="142"/>
      <c r="X15" s="143"/>
      <c r="Z15" s="146"/>
      <c r="AA15" s="142"/>
      <c r="AB15" s="142"/>
      <c r="AC15" s="143"/>
      <c r="AE15" s="146"/>
      <c r="AF15" s="142"/>
      <c r="AG15" s="142"/>
      <c r="AH15" s="143"/>
      <c r="AJ15" s="146"/>
      <c r="AK15" s="142"/>
      <c r="AL15" s="142"/>
      <c r="AM15" s="143"/>
      <c r="AO15" s="146"/>
      <c r="AP15" s="142"/>
      <c r="AQ15" s="142"/>
      <c r="AR15" s="143"/>
      <c r="AT15" s="146"/>
      <c r="AU15" s="142"/>
      <c r="AV15" s="142"/>
      <c r="AW15" s="143"/>
      <c r="AY15" s="146"/>
      <c r="AZ15" s="142"/>
      <c r="BA15" s="142"/>
      <c r="BB15" s="143"/>
    </row>
    <row r="16" spans="1:54" ht="29.25" customHeight="1" x14ac:dyDescent="0.7">
      <c r="C16" s="120" t="s">
        <v>188</v>
      </c>
      <c r="D16" s="45" t="s">
        <v>193</v>
      </c>
      <c r="E16" s="117" t="s">
        <v>194</v>
      </c>
      <c r="F16" s="142"/>
      <c r="G16" s="142"/>
      <c r="H16" s="142"/>
      <c r="I16" s="143"/>
      <c r="K16" s="146"/>
      <c r="L16" s="142"/>
      <c r="M16" s="142"/>
      <c r="N16" s="143"/>
      <c r="P16" s="146"/>
      <c r="Q16" s="142"/>
      <c r="R16" s="142"/>
      <c r="S16" s="143"/>
      <c r="U16" s="146"/>
      <c r="V16" s="142"/>
      <c r="W16" s="142"/>
      <c r="X16" s="143"/>
      <c r="Z16" s="146"/>
      <c r="AA16" s="142"/>
      <c r="AB16" s="142"/>
      <c r="AC16" s="143"/>
      <c r="AE16" s="146"/>
      <c r="AF16" s="142"/>
      <c r="AG16" s="142"/>
      <c r="AH16" s="143"/>
      <c r="AJ16" s="146"/>
      <c r="AK16" s="142"/>
      <c r="AL16" s="142"/>
      <c r="AM16" s="143"/>
      <c r="AO16" s="146"/>
      <c r="AP16" s="142"/>
      <c r="AQ16" s="142"/>
      <c r="AR16" s="143"/>
      <c r="AT16" s="146"/>
      <c r="AU16" s="142"/>
      <c r="AV16" s="142"/>
      <c r="AW16" s="143"/>
      <c r="AY16" s="146"/>
      <c r="AZ16" s="142"/>
      <c r="BA16" s="142"/>
      <c r="BB16" s="143"/>
    </row>
    <row r="17" spans="3:54" ht="29.25" customHeight="1" x14ac:dyDescent="0.7">
      <c r="C17" s="121" t="s">
        <v>188</v>
      </c>
      <c r="D17" s="122" t="s">
        <v>195</v>
      </c>
      <c r="E17" s="123" t="s">
        <v>196</v>
      </c>
      <c r="F17" s="25">
        <f>SUM(F14:F16)</f>
        <v>0</v>
      </c>
      <c r="G17" s="25">
        <f t="shared" ref="G17:H17" si="0">SUM(G14:G16)</f>
        <v>0</v>
      </c>
      <c r="H17" s="25">
        <f t="shared" si="0"/>
        <v>0</v>
      </c>
      <c r="I17" s="124"/>
      <c r="K17" s="125">
        <f>SUM(K14:K16)</f>
        <v>0</v>
      </c>
      <c r="L17" s="25">
        <f t="shared" ref="L17:M17" si="1">SUM(L14:L16)</f>
        <v>0</v>
      </c>
      <c r="M17" s="25">
        <f t="shared" si="1"/>
        <v>0</v>
      </c>
      <c r="N17" s="124"/>
      <c r="P17" s="125">
        <f>SUM(P14:P16)</f>
        <v>0</v>
      </c>
      <c r="Q17" s="25">
        <f t="shared" ref="Q17:R17" si="2">SUM(Q14:Q16)</f>
        <v>0</v>
      </c>
      <c r="R17" s="25">
        <f t="shared" si="2"/>
        <v>0</v>
      </c>
      <c r="S17" s="124"/>
      <c r="U17" s="125">
        <f>SUM(U14:U16)</f>
        <v>0</v>
      </c>
      <c r="V17" s="25">
        <f t="shared" ref="V17:W17" si="3">SUM(V14:V16)</f>
        <v>0</v>
      </c>
      <c r="W17" s="25">
        <f t="shared" si="3"/>
        <v>0</v>
      </c>
      <c r="X17" s="124"/>
      <c r="Z17" s="125">
        <f>SUM(Z14:Z16)</f>
        <v>0</v>
      </c>
      <c r="AA17" s="25">
        <f t="shared" ref="AA17:AB17" si="4">SUM(AA14:AA16)</f>
        <v>0</v>
      </c>
      <c r="AB17" s="25">
        <f t="shared" si="4"/>
        <v>0</v>
      </c>
      <c r="AC17" s="124"/>
      <c r="AE17" s="125">
        <f>SUM(AE14:AE16)</f>
        <v>0</v>
      </c>
      <c r="AF17" s="25">
        <f t="shared" ref="AF17:AG17" si="5">SUM(AF14:AF16)</f>
        <v>0</v>
      </c>
      <c r="AG17" s="25">
        <f t="shared" si="5"/>
        <v>0</v>
      </c>
      <c r="AH17" s="124"/>
      <c r="AJ17" s="125">
        <f>SUM(AJ14:AJ16)</f>
        <v>0</v>
      </c>
      <c r="AK17" s="25">
        <f t="shared" ref="AK17:AL17" si="6">SUM(AK14:AK16)</f>
        <v>0</v>
      </c>
      <c r="AL17" s="25">
        <f t="shared" si="6"/>
        <v>0</v>
      </c>
      <c r="AM17" s="124"/>
      <c r="AO17" s="125">
        <f>SUM(AO14:AO16)</f>
        <v>0</v>
      </c>
      <c r="AP17" s="25">
        <f t="shared" ref="AP17" si="7">SUM(AP14:AP16)</f>
        <v>0</v>
      </c>
      <c r="AQ17" s="25">
        <f t="shared" ref="AQ17" si="8">SUM(AQ14:AQ16)</f>
        <v>0</v>
      </c>
      <c r="AR17" s="124"/>
      <c r="AT17" s="125">
        <f>SUM(AT14:AT16)</f>
        <v>0</v>
      </c>
      <c r="AU17" s="25">
        <f t="shared" ref="AU17" si="9">SUM(AU14:AU16)</f>
        <v>0</v>
      </c>
      <c r="AV17" s="25">
        <f t="shared" ref="AV17" si="10">SUM(AV14:AV16)</f>
        <v>0</v>
      </c>
      <c r="AW17" s="124"/>
      <c r="AY17" s="125">
        <f>SUM(AY14:AY16)</f>
        <v>0</v>
      </c>
      <c r="AZ17" s="25">
        <f>SUM(AZ14:AZ16)</f>
        <v>0</v>
      </c>
      <c r="BA17" s="25">
        <f t="shared" ref="BA17" si="11">SUM(BA14:BA16)</f>
        <v>0</v>
      </c>
      <c r="BB17" s="124"/>
    </row>
    <row r="18" spans="3:54" ht="29.25" customHeight="1" x14ac:dyDescent="0.7">
      <c r="C18" s="116" t="s">
        <v>197</v>
      </c>
      <c r="D18" s="45" t="s">
        <v>189</v>
      </c>
      <c r="E18" s="117" t="s">
        <v>190</v>
      </c>
      <c r="F18" s="142"/>
      <c r="G18" s="142"/>
      <c r="H18" s="142"/>
      <c r="I18" s="143"/>
      <c r="K18" s="146"/>
      <c r="L18" s="142"/>
      <c r="M18" s="142"/>
      <c r="N18" s="143"/>
      <c r="P18" s="146"/>
      <c r="Q18" s="142"/>
      <c r="R18" s="142"/>
      <c r="S18" s="143"/>
      <c r="U18" s="146"/>
      <c r="V18" s="142"/>
      <c r="W18" s="142"/>
      <c r="X18" s="143"/>
      <c r="Z18" s="146"/>
      <c r="AA18" s="142"/>
      <c r="AB18" s="142"/>
      <c r="AC18" s="143"/>
      <c r="AE18" s="146"/>
      <c r="AF18" s="142"/>
      <c r="AG18" s="142"/>
      <c r="AH18" s="143"/>
      <c r="AJ18" s="146"/>
      <c r="AK18" s="142"/>
      <c r="AL18" s="142"/>
      <c r="AM18" s="143"/>
      <c r="AO18" s="146"/>
      <c r="AP18" s="142"/>
      <c r="AQ18" s="142"/>
      <c r="AR18" s="143"/>
      <c r="AT18" s="146"/>
      <c r="AU18" s="142"/>
      <c r="AV18" s="142"/>
      <c r="AW18" s="143"/>
      <c r="AY18" s="146"/>
      <c r="AZ18" s="142"/>
      <c r="BA18" s="142"/>
      <c r="BB18" s="143"/>
    </row>
    <row r="19" spans="3:54" ht="29.25" customHeight="1" x14ac:dyDescent="0.7">
      <c r="C19" s="120" t="s">
        <v>197</v>
      </c>
      <c r="D19" s="45" t="s">
        <v>191</v>
      </c>
      <c r="E19" s="117" t="s">
        <v>192</v>
      </c>
      <c r="F19" s="142"/>
      <c r="G19" s="142"/>
      <c r="H19" s="142"/>
      <c r="I19" s="143"/>
      <c r="K19" s="146"/>
      <c r="L19" s="142"/>
      <c r="M19" s="142"/>
      <c r="N19" s="143"/>
      <c r="P19" s="146"/>
      <c r="Q19" s="142"/>
      <c r="R19" s="142"/>
      <c r="S19" s="143"/>
      <c r="U19" s="146"/>
      <c r="V19" s="142"/>
      <c r="W19" s="142"/>
      <c r="X19" s="143"/>
      <c r="Z19" s="146"/>
      <c r="AA19" s="142"/>
      <c r="AB19" s="142"/>
      <c r="AC19" s="143"/>
      <c r="AE19" s="146"/>
      <c r="AF19" s="142"/>
      <c r="AG19" s="142"/>
      <c r="AH19" s="143"/>
      <c r="AJ19" s="146"/>
      <c r="AK19" s="142"/>
      <c r="AL19" s="142"/>
      <c r="AM19" s="143"/>
      <c r="AO19" s="146"/>
      <c r="AP19" s="142"/>
      <c r="AQ19" s="142"/>
      <c r="AR19" s="143"/>
      <c r="AT19" s="146"/>
      <c r="AU19" s="142"/>
      <c r="AV19" s="142"/>
      <c r="AW19" s="143"/>
      <c r="AY19" s="146"/>
      <c r="AZ19" s="142"/>
      <c r="BA19" s="142"/>
      <c r="BB19" s="143"/>
    </row>
    <row r="20" spans="3:54" ht="29.25" customHeight="1" x14ac:dyDescent="0.7">
      <c r="C20" s="120" t="s">
        <v>197</v>
      </c>
      <c r="D20" s="45" t="s">
        <v>193</v>
      </c>
      <c r="E20" s="117" t="s">
        <v>194</v>
      </c>
      <c r="F20" s="142"/>
      <c r="G20" s="142"/>
      <c r="H20" s="142"/>
      <c r="I20" s="143"/>
      <c r="K20" s="146"/>
      <c r="L20" s="142"/>
      <c r="M20" s="142"/>
      <c r="N20" s="143"/>
      <c r="P20" s="146"/>
      <c r="Q20" s="142"/>
      <c r="R20" s="142"/>
      <c r="S20" s="143"/>
      <c r="U20" s="146"/>
      <c r="V20" s="142"/>
      <c r="W20" s="142"/>
      <c r="X20" s="143"/>
      <c r="Z20" s="146"/>
      <c r="AA20" s="142"/>
      <c r="AB20" s="142"/>
      <c r="AC20" s="143"/>
      <c r="AE20" s="146"/>
      <c r="AF20" s="142"/>
      <c r="AG20" s="142"/>
      <c r="AH20" s="143"/>
      <c r="AJ20" s="146"/>
      <c r="AK20" s="142"/>
      <c r="AL20" s="142"/>
      <c r="AM20" s="143"/>
      <c r="AO20" s="146"/>
      <c r="AP20" s="142"/>
      <c r="AQ20" s="142"/>
      <c r="AR20" s="143"/>
      <c r="AT20" s="146"/>
      <c r="AU20" s="142"/>
      <c r="AV20" s="142"/>
      <c r="AW20" s="143"/>
      <c r="AY20" s="146"/>
      <c r="AZ20" s="142"/>
      <c r="BA20" s="142"/>
      <c r="BB20" s="143"/>
    </row>
    <row r="21" spans="3:54" ht="29.25" customHeight="1" x14ac:dyDescent="0.7">
      <c r="C21" s="121" t="s">
        <v>197</v>
      </c>
      <c r="D21" s="122" t="s">
        <v>195</v>
      </c>
      <c r="E21" s="123" t="s">
        <v>196</v>
      </c>
      <c r="F21" s="25">
        <f>SUM(F18:F20)</f>
        <v>0</v>
      </c>
      <c r="G21" s="25">
        <f t="shared" ref="G21:H21" si="12">SUM(G18:G20)</f>
        <v>0</v>
      </c>
      <c r="H21" s="25">
        <f t="shared" si="12"/>
        <v>0</v>
      </c>
      <c r="I21" s="124"/>
      <c r="K21" s="125">
        <f>SUM(K18:K20)</f>
        <v>0</v>
      </c>
      <c r="L21" s="25">
        <f t="shared" ref="L21:M21" si="13">SUM(L18:L20)</f>
        <v>0</v>
      </c>
      <c r="M21" s="25">
        <f t="shared" si="13"/>
        <v>0</v>
      </c>
      <c r="N21" s="124"/>
      <c r="P21" s="125">
        <f>SUM(P18:P20)</f>
        <v>0</v>
      </c>
      <c r="Q21" s="25">
        <f t="shared" ref="Q21:R21" si="14">SUM(Q18:Q20)</f>
        <v>0</v>
      </c>
      <c r="R21" s="25">
        <f t="shared" si="14"/>
        <v>0</v>
      </c>
      <c r="S21" s="124"/>
      <c r="U21" s="125">
        <f>SUM(U18:U20)</f>
        <v>0</v>
      </c>
      <c r="V21" s="25">
        <f t="shared" ref="V21:W21" si="15">SUM(V18:V20)</f>
        <v>0</v>
      </c>
      <c r="W21" s="25">
        <f t="shared" si="15"/>
        <v>0</v>
      </c>
      <c r="X21" s="124"/>
      <c r="Z21" s="125">
        <f>SUM(Z18:Z20)</f>
        <v>0</v>
      </c>
      <c r="AA21" s="25">
        <f t="shared" ref="AA21:AB21" si="16">SUM(AA18:AA20)</f>
        <v>0</v>
      </c>
      <c r="AB21" s="25">
        <f t="shared" si="16"/>
        <v>0</v>
      </c>
      <c r="AC21" s="124"/>
      <c r="AE21" s="125">
        <f>SUM(AE18:AE20)</f>
        <v>0</v>
      </c>
      <c r="AF21" s="25">
        <f t="shared" ref="AF21:AG21" si="17">SUM(AF18:AF20)</f>
        <v>0</v>
      </c>
      <c r="AG21" s="25">
        <f t="shared" si="17"/>
        <v>0</v>
      </c>
      <c r="AH21" s="124"/>
      <c r="AJ21" s="125">
        <f>SUM(AJ18:AJ20)</f>
        <v>0</v>
      </c>
      <c r="AK21" s="25">
        <f t="shared" ref="AK21:AL21" si="18">SUM(AK18:AK20)</f>
        <v>0</v>
      </c>
      <c r="AL21" s="25">
        <f t="shared" si="18"/>
        <v>0</v>
      </c>
      <c r="AM21" s="124"/>
      <c r="AO21" s="125">
        <f>SUM(AO18:AO20)</f>
        <v>0</v>
      </c>
      <c r="AP21" s="25">
        <f t="shared" ref="AP21" si="19">SUM(AP18:AP20)</f>
        <v>0</v>
      </c>
      <c r="AQ21" s="25">
        <f t="shared" ref="AQ21" si="20">SUM(AQ18:AQ20)</f>
        <v>0</v>
      </c>
      <c r="AR21" s="124"/>
      <c r="AT21" s="125">
        <f>SUM(AT18:AT20)</f>
        <v>0</v>
      </c>
      <c r="AU21" s="25">
        <f t="shared" ref="AU21" si="21">SUM(AU18:AU20)</f>
        <v>0</v>
      </c>
      <c r="AV21" s="25">
        <f t="shared" ref="AV21" si="22">SUM(AV18:AV20)</f>
        <v>0</v>
      </c>
      <c r="AW21" s="124"/>
      <c r="AY21" s="125">
        <f>SUM(AY18:AY20)</f>
        <v>0</v>
      </c>
      <c r="AZ21" s="25">
        <f t="shared" ref="AZ21" si="23">SUM(AZ18:AZ20)</f>
        <v>0</v>
      </c>
      <c r="BA21" s="25">
        <f t="shared" ref="BA21" si="24">SUM(BA18:BA20)</f>
        <v>0</v>
      </c>
      <c r="BB21" s="124"/>
    </row>
    <row r="22" spans="3:54" ht="29.25" customHeight="1" x14ac:dyDescent="0.7">
      <c r="C22" s="116" t="s">
        <v>198</v>
      </c>
      <c r="D22" s="45" t="s">
        <v>189</v>
      </c>
      <c r="E22" s="117" t="s">
        <v>190</v>
      </c>
      <c r="F22" s="142"/>
      <c r="G22" s="142"/>
      <c r="H22" s="142"/>
      <c r="I22" s="143"/>
      <c r="K22" s="146"/>
      <c r="L22" s="142"/>
      <c r="M22" s="142"/>
      <c r="N22" s="143"/>
      <c r="P22" s="146"/>
      <c r="Q22" s="142"/>
      <c r="R22" s="142"/>
      <c r="S22" s="143"/>
      <c r="U22" s="146"/>
      <c r="V22" s="142"/>
      <c r="W22" s="142"/>
      <c r="X22" s="143"/>
      <c r="Z22" s="146"/>
      <c r="AA22" s="142"/>
      <c r="AB22" s="142"/>
      <c r="AC22" s="143"/>
      <c r="AE22" s="146"/>
      <c r="AF22" s="142"/>
      <c r="AG22" s="142"/>
      <c r="AH22" s="143"/>
      <c r="AJ22" s="146"/>
      <c r="AK22" s="142"/>
      <c r="AL22" s="142"/>
      <c r="AM22" s="143"/>
      <c r="AO22" s="146"/>
      <c r="AP22" s="142"/>
      <c r="AQ22" s="142"/>
      <c r="AR22" s="143"/>
      <c r="AT22" s="146"/>
      <c r="AU22" s="142"/>
      <c r="AV22" s="142"/>
      <c r="AW22" s="143"/>
      <c r="AY22" s="146"/>
      <c r="AZ22" s="142"/>
      <c r="BA22" s="142"/>
      <c r="BB22" s="143"/>
    </row>
    <row r="23" spans="3:54" ht="29.25" customHeight="1" x14ac:dyDescent="0.7">
      <c r="C23" s="120" t="s">
        <v>198</v>
      </c>
      <c r="D23" s="45" t="s">
        <v>191</v>
      </c>
      <c r="E23" s="117" t="s">
        <v>192</v>
      </c>
      <c r="F23" s="142"/>
      <c r="G23" s="142"/>
      <c r="H23" s="142"/>
      <c r="I23" s="143"/>
      <c r="K23" s="146"/>
      <c r="L23" s="142"/>
      <c r="M23" s="142"/>
      <c r="N23" s="143"/>
      <c r="P23" s="146"/>
      <c r="Q23" s="142"/>
      <c r="R23" s="142"/>
      <c r="S23" s="143"/>
      <c r="U23" s="146"/>
      <c r="V23" s="142"/>
      <c r="W23" s="142"/>
      <c r="X23" s="143"/>
      <c r="Z23" s="146"/>
      <c r="AA23" s="142"/>
      <c r="AB23" s="142"/>
      <c r="AC23" s="143"/>
      <c r="AE23" s="146"/>
      <c r="AF23" s="142"/>
      <c r="AG23" s="142"/>
      <c r="AH23" s="143"/>
      <c r="AJ23" s="146"/>
      <c r="AK23" s="142"/>
      <c r="AL23" s="142"/>
      <c r="AM23" s="143"/>
      <c r="AO23" s="146"/>
      <c r="AP23" s="142"/>
      <c r="AQ23" s="142"/>
      <c r="AR23" s="143"/>
      <c r="AT23" s="146"/>
      <c r="AU23" s="142"/>
      <c r="AV23" s="142"/>
      <c r="AW23" s="143"/>
      <c r="AY23" s="146"/>
      <c r="AZ23" s="142"/>
      <c r="BA23" s="142"/>
      <c r="BB23" s="143"/>
    </row>
    <row r="24" spans="3:54" ht="29.25" customHeight="1" x14ac:dyDescent="0.7">
      <c r="C24" s="120" t="s">
        <v>198</v>
      </c>
      <c r="D24" s="45" t="s">
        <v>193</v>
      </c>
      <c r="E24" s="117" t="s">
        <v>194</v>
      </c>
      <c r="F24" s="142"/>
      <c r="G24" s="142"/>
      <c r="H24" s="142"/>
      <c r="I24" s="143"/>
      <c r="K24" s="146"/>
      <c r="L24" s="142"/>
      <c r="M24" s="142"/>
      <c r="N24" s="143"/>
      <c r="P24" s="146"/>
      <c r="Q24" s="142"/>
      <c r="R24" s="142"/>
      <c r="S24" s="143"/>
      <c r="U24" s="146"/>
      <c r="V24" s="142"/>
      <c r="W24" s="142"/>
      <c r="X24" s="143"/>
      <c r="Z24" s="146"/>
      <c r="AA24" s="142"/>
      <c r="AB24" s="142"/>
      <c r="AC24" s="143"/>
      <c r="AE24" s="146"/>
      <c r="AF24" s="142"/>
      <c r="AG24" s="142"/>
      <c r="AH24" s="143"/>
      <c r="AJ24" s="146"/>
      <c r="AK24" s="142"/>
      <c r="AL24" s="142"/>
      <c r="AM24" s="143"/>
      <c r="AO24" s="146"/>
      <c r="AP24" s="142"/>
      <c r="AQ24" s="142"/>
      <c r="AR24" s="143"/>
      <c r="AT24" s="146"/>
      <c r="AU24" s="142"/>
      <c r="AV24" s="142"/>
      <c r="AW24" s="143"/>
      <c r="AY24" s="146"/>
      <c r="AZ24" s="142"/>
      <c r="BA24" s="142"/>
      <c r="BB24" s="143"/>
    </row>
    <row r="25" spans="3:54" ht="29.25" customHeight="1" x14ac:dyDescent="0.7">
      <c r="C25" s="121" t="s">
        <v>198</v>
      </c>
      <c r="D25" s="122" t="s">
        <v>195</v>
      </c>
      <c r="E25" s="123" t="s">
        <v>196</v>
      </c>
      <c r="F25" s="25">
        <f>SUM(F22:F24)</f>
        <v>0</v>
      </c>
      <c r="G25" s="25">
        <f t="shared" ref="G25" si="25">SUM(G22:G24)</f>
        <v>0</v>
      </c>
      <c r="H25" s="25">
        <f>SUM(H22:H24)</f>
        <v>0</v>
      </c>
      <c r="I25" s="124"/>
      <c r="K25" s="125">
        <f>SUM(K22:K24)</f>
        <v>0</v>
      </c>
      <c r="L25" s="25">
        <f t="shared" ref="L25" si="26">SUM(L22:L24)</f>
        <v>0</v>
      </c>
      <c r="M25" s="25">
        <f>SUM(M22:M24)</f>
        <v>0</v>
      </c>
      <c r="N25" s="124"/>
      <c r="P25" s="125">
        <f>SUM(P22:P24)</f>
        <v>0</v>
      </c>
      <c r="Q25" s="25">
        <f t="shared" ref="Q25" si="27">SUM(Q22:Q24)</f>
        <v>0</v>
      </c>
      <c r="R25" s="25">
        <f>SUM(R22:R24)</f>
        <v>0</v>
      </c>
      <c r="S25" s="124"/>
      <c r="U25" s="125">
        <f>SUM(U22:U24)</f>
        <v>0</v>
      </c>
      <c r="V25" s="25">
        <f t="shared" ref="V25" si="28">SUM(V22:V24)</f>
        <v>0</v>
      </c>
      <c r="W25" s="25">
        <f>SUM(W22:W24)</f>
        <v>0</v>
      </c>
      <c r="X25" s="124"/>
      <c r="Z25" s="125">
        <f>SUM(Z22:Z24)</f>
        <v>0</v>
      </c>
      <c r="AA25" s="25">
        <f t="shared" ref="AA25" si="29">SUM(AA22:AA24)</f>
        <v>0</v>
      </c>
      <c r="AB25" s="25">
        <f>SUM(AB22:AB24)</f>
        <v>0</v>
      </c>
      <c r="AC25" s="124"/>
      <c r="AE25" s="125">
        <f>SUM(AE22:AE24)</f>
        <v>0</v>
      </c>
      <c r="AF25" s="25">
        <f t="shared" ref="AF25" si="30">SUM(AF22:AF24)</f>
        <v>0</v>
      </c>
      <c r="AG25" s="25">
        <f>SUM(AG22:AG24)</f>
        <v>0</v>
      </c>
      <c r="AH25" s="124"/>
      <c r="AJ25" s="125">
        <f>SUM(AJ22:AJ24)</f>
        <v>0</v>
      </c>
      <c r="AK25" s="25">
        <f t="shared" ref="AK25" si="31">SUM(AK22:AK24)</f>
        <v>0</v>
      </c>
      <c r="AL25" s="25">
        <f>SUM(AL22:AL24)</f>
        <v>0</v>
      </c>
      <c r="AM25" s="124"/>
      <c r="AO25" s="125">
        <f>SUM(AO22:AO24)</f>
        <v>0</v>
      </c>
      <c r="AP25" s="25">
        <f t="shared" ref="AP25" si="32">SUM(AP22:AP24)</f>
        <v>0</v>
      </c>
      <c r="AQ25" s="25">
        <f>SUM(AQ22:AQ24)</f>
        <v>0</v>
      </c>
      <c r="AR25" s="124"/>
      <c r="AT25" s="125">
        <f>SUM(AT22:AT24)</f>
        <v>0</v>
      </c>
      <c r="AU25" s="25">
        <f t="shared" ref="AU25" si="33">SUM(AU22:AU24)</f>
        <v>0</v>
      </c>
      <c r="AV25" s="25">
        <f>SUM(AV22:AV24)</f>
        <v>0</v>
      </c>
      <c r="AW25" s="124"/>
      <c r="AY25" s="125">
        <f>SUM(AY22:AY24)</f>
        <v>0</v>
      </c>
      <c r="AZ25" s="25">
        <f t="shared" ref="AZ25" si="34">SUM(AZ22:AZ24)</f>
        <v>0</v>
      </c>
      <c r="BA25" s="25">
        <f>SUM(BA22:BA24)</f>
        <v>0</v>
      </c>
      <c r="BB25" s="124"/>
    </row>
    <row r="26" spans="3:54" ht="29.25" customHeight="1" x14ac:dyDescent="0.7">
      <c r="C26" s="116" t="s">
        <v>199</v>
      </c>
      <c r="D26" s="45" t="s">
        <v>189</v>
      </c>
      <c r="E26" s="117" t="s">
        <v>190</v>
      </c>
      <c r="F26" s="142"/>
      <c r="G26" s="142"/>
      <c r="H26" s="142"/>
      <c r="I26" s="143"/>
      <c r="K26" s="146"/>
      <c r="L26" s="142"/>
      <c r="M26" s="142"/>
      <c r="N26" s="143"/>
      <c r="P26" s="146"/>
      <c r="Q26" s="142"/>
      <c r="R26" s="142"/>
      <c r="S26" s="143"/>
      <c r="U26" s="146"/>
      <c r="V26" s="142"/>
      <c r="W26" s="142"/>
      <c r="X26" s="143"/>
      <c r="Z26" s="146"/>
      <c r="AA26" s="142"/>
      <c r="AB26" s="142"/>
      <c r="AC26" s="143"/>
      <c r="AE26" s="146"/>
      <c r="AF26" s="142"/>
      <c r="AG26" s="142"/>
      <c r="AH26" s="143"/>
      <c r="AJ26" s="146"/>
      <c r="AK26" s="142"/>
      <c r="AL26" s="142"/>
      <c r="AM26" s="143"/>
      <c r="AO26" s="146"/>
      <c r="AP26" s="142"/>
      <c r="AQ26" s="142"/>
      <c r="AR26" s="143"/>
      <c r="AT26" s="146"/>
      <c r="AU26" s="142"/>
      <c r="AV26" s="142"/>
      <c r="AW26" s="143"/>
      <c r="AY26" s="146"/>
      <c r="AZ26" s="142"/>
      <c r="BA26" s="142"/>
      <c r="BB26" s="143"/>
    </row>
    <row r="27" spans="3:54" ht="29.25" customHeight="1" x14ac:dyDescent="0.7">
      <c r="C27" s="120" t="s">
        <v>199</v>
      </c>
      <c r="D27" s="45" t="s">
        <v>191</v>
      </c>
      <c r="E27" s="117" t="s">
        <v>192</v>
      </c>
      <c r="F27" s="142"/>
      <c r="G27" s="142"/>
      <c r="H27" s="142"/>
      <c r="I27" s="143"/>
      <c r="K27" s="146"/>
      <c r="L27" s="142"/>
      <c r="M27" s="142"/>
      <c r="N27" s="143"/>
      <c r="P27" s="146"/>
      <c r="Q27" s="142"/>
      <c r="R27" s="142"/>
      <c r="S27" s="143"/>
      <c r="U27" s="146"/>
      <c r="V27" s="142"/>
      <c r="W27" s="142"/>
      <c r="X27" s="143"/>
      <c r="Z27" s="146"/>
      <c r="AA27" s="142"/>
      <c r="AB27" s="142"/>
      <c r="AC27" s="143"/>
      <c r="AE27" s="146"/>
      <c r="AF27" s="142"/>
      <c r="AG27" s="142"/>
      <c r="AH27" s="143"/>
      <c r="AJ27" s="146"/>
      <c r="AK27" s="142"/>
      <c r="AL27" s="142"/>
      <c r="AM27" s="143"/>
      <c r="AO27" s="146"/>
      <c r="AP27" s="142"/>
      <c r="AQ27" s="142"/>
      <c r="AR27" s="143"/>
      <c r="AT27" s="146"/>
      <c r="AU27" s="142"/>
      <c r="AV27" s="142"/>
      <c r="AW27" s="143"/>
      <c r="AY27" s="146"/>
      <c r="AZ27" s="142"/>
      <c r="BA27" s="142"/>
      <c r="BB27" s="143"/>
    </row>
    <row r="28" spans="3:54" ht="29.25" customHeight="1" x14ac:dyDescent="0.7">
      <c r="C28" s="120" t="s">
        <v>199</v>
      </c>
      <c r="D28" s="45" t="s">
        <v>193</v>
      </c>
      <c r="E28" s="117" t="s">
        <v>194</v>
      </c>
      <c r="F28" s="142"/>
      <c r="G28" s="142"/>
      <c r="H28" s="142"/>
      <c r="I28" s="143"/>
      <c r="K28" s="146"/>
      <c r="L28" s="142"/>
      <c r="M28" s="142"/>
      <c r="N28" s="143"/>
      <c r="P28" s="146"/>
      <c r="Q28" s="142"/>
      <c r="R28" s="142"/>
      <c r="S28" s="143"/>
      <c r="U28" s="146"/>
      <c r="V28" s="142"/>
      <c r="W28" s="142"/>
      <c r="X28" s="143"/>
      <c r="Z28" s="146"/>
      <c r="AA28" s="142"/>
      <c r="AB28" s="142"/>
      <c r="AC28" s="143"/>
      <c r="AE28" s="146"/>
      <c r="AF28" s="142"/>
      <c r="AG28" s="142"/>
      <c r="AH28" s="143"/>
      <c r="AJ28" s="146"/>
      <c r="AK28" s="142"/>
      <c r="AL28" s="142"/>
      <c r="AM28" s="143"/>
      <c r="AO28" s="146"/>
      <c r="AP28" s="142"/>
      <c r="AQ28" s="142"/>
      <c r="AR28" s="143"/>
      <c r="AT28" s="146"/>
      <c r="AU28" s="142"/>
      <c r="AV28" s="142"/>
      <c r="AW28" s="143"/>
      <c r="AY28" s="146"/>
      <c r="AZ28" s="142"/>
      <c r="BA28" s="142"/>
      <c r="BB28" s="143"/>
    </row>
    <row r="29" spans="3:54" ht="29.25" customHeight="1" x14ac:dyDescent="0.7">
      <c r="C29" s="121" t="s">
        <v>199</v>
      </c>
      <c r="D29" s="122" t="s">
        <v>195</v>
      </c>
      <c r="E29" s="123" t="s">
        <v>196</v>
      </c>
      <c r="F29" s="25">
        <f>SUM(F26:F28)</f>
        <v>0</v>
      </c>
      <c r="G29" s="25">
        <f t="shared" ref="G29" si="35">SUM(G26:G28)</f>
        <v>0</v>
      </c>
      <c r="H29" s="25">
        <f>SUM(H26:H28)</f>
        <v>0</v>
      </c>
      <c r="I29" s="124"/>
      <c r="K29" s="125">
        <f>SUM(K26:K28)</f>
        <v>0</v>
      </c>
      <c r="L29" s="25">
        <f t="shared" ref="L29" si="36">SUM(L26:L28)</f>
        <v>0</v>
      </c>
      <c r="M29" s="25">
        <f>SUM(M26:M28)</f>
        <v>0</v>
      </c>
      <c r="N29" s="124"/>
      <c r="P29" s="125">
        <f>SUM(P26:P28)</f>
        <v>0</v>
      </c>
      <c r="Q29" s="25">
        <f t="shared" ref="Q29" si="37">SUM(Q26:Q28)</f>
        <v>0</v>
      </c>
      <c r="R29" s="25">
        <f>SUM(R26:R28)</f>
        <v>0</v>
      </c>
      <c r="S29" s="124"/>
      <c r="U29" s="125">
        <f>SUM(U26:U28)</f>
        <v>0</v>
      </c>
      <c r="V29" s="25">
        <f t="shared" ref="V29" si="38">SUM(V26:V28)</f>
        <v>0</v>
      </c>
      <c r="W29" s="25">
        <f>SUM(W26:W28)</f>
        <v>0</v>
      </c>
      <c r="X29" s="124"/>
      <c r="Z29" s="125">
        <f>SUM(Z26:Z28)</f>
        <v>0</v>
      </c>
      <c r="AA29" s="25">
        <f t="shared" ref="AA29" si="39">SUM(AA26:AA28)</f>
        <v>0</v>
      </c>
      <c r="AB29" s="25">
        <f>SUM(AB26:AB28)</f>
        <v>0</v>
      </c>
      <c r="AC29" s="124"/>
      <c r="AE29" s="125">
        <f>SUM(AE26:AE28)</f>
        <v>0</v>
      </c>
      <c r="AF29" s="25">
        <f t="shared" ref="AF29" si="40">SUM(AF26:AF28)</f>
        <v>0</v>
      </c>
      <c r="AG29" s="25">
        <f>SUM(AG26:AG28)</f>
        <v>0</v>
      </c>
      <c r="AH29" s="124"/>
      <c r="AJ29" s="125">
        <f>SUM(AJ26:AJ28)</f>
        <v>0</v>
      </c>
      <c r="AK29" s="25">
        <f t="shared" ref="AK29" si="41">SUM(AK26:AK28)</f>
        <v>0</v>
      </c>
      <c r="AL29" s="25">
        <f>SUM(AL26:AL28)</f>
        <v>0</v>
      </c>
      <c r="AM29" s="124"/>
      <c r="AO29" s="125">
        <f>SUM(AO26:AO28)</f>
        <v>0</v>
      </c>
      <c r="AP29" s="25">
        <f t="shared" ref="AP29" si="42">SUM(AP26:AP28)</f>
        <v>0</v>
      </c>
      <c r="AQ29" s="25">
        <f>SUM(AQ26:AQ28)</f>
        <v>0</v>
      </c>
      <c r="AR29" s="124"/>
      <c r="AT29" s="125">
        <f>SUM(AT26:AT28)</f>
        <v>0</v>
      </c>
      <c r="AU29" s="25">
        <f t="shared" ref="AU29" si="43">SUM(AU26:AU28)</f>
        <v>0</v>
      </c>
      <c r="AV29" s="25">
        <f>SUM(AV26:AV28)</f>
        <v>0</v>
      </c>
      <c r="AW29" s="124"/>
      <c r="AY29" s="125">
        <f>SUM(AY26:AY28)</f>
        <v>0</v>
      </c>
      <c r="AZ29" s="25">
        <f t="shared" ref="AZ29" si="44">SUM(AZ26:AZ28)</f>
        <v>0</v>
      </c>
      <c r="BA29" s="25">
        <f>SUM(BA26:BA28)</f>
        <v>0</v>
      </c>
      <c r="BB29" s="124"/>
    </row>
    <row r="30" spans="3:54" ht="29.25" customHeight="1" x14ac:dyDescent="0.7">
      <c r="C30" s="116" t="s">
        <v>200</v>
      </c>
      <c r="D30" s="45" t="s">
        <v>189</v>
      </c>
      <c r="E30" s="117" t="s">
        <v>190</v>
      </c>
      <c r="F30" s="144"/>
      <c r="G30" s="144"/>
      <c r="H30" s="144"/>
      <c r="I30" s="145"/>
      <c r="K30" s="147"/>
      <c r="L30" s="144"/>
      <c r="M30" s="144"/>
      <c r="N30" s="145"/>
      <c r="P30" s="147"/>
      <c r="Q30" s="144"/>
      <c r="R30" s="144"/>
      <c r="S30" s="145"/>
      <c r="U30" s="147"/>
      <c r="V30" s="144"/>
      <c r="W30" s="144"/>
      <c r="X30" s="145"/>
      <c r="Z30" s="147"/>
      <c r="AA30" s="144"/>
      <c r="AB30" s="144"/>
      <c r="AC30" s="145"/>
      <c r="AE30" s="147"/>
      <c r="AF30" s="144"/>
      <c r="AG30" s="144"/>
      <c r="AH30" s="145"/>
      <c r="AJ30" s="147"/>
      <c r="AK30" s="144"/>
      <c r="AL30" s="144"/>
      <c r="AM30" s="145"/>
      <c r="AO30" s="147"/>
      <c r="AP30" s="144"/>
      <c r="AQ30" s="144"/>
      <c r="AR30" s="145"/>
      <c r="AT30" s="147"/>
      <c r="AU30" s="144"/>
      <c r="AV30" s="144"/>
      <c r="AW30" s="145"/>
      <c r="AY30" s="147"/>
      <c r="AZ30" s="144"/>
      <c r="BA30" s="144"/>
      <c r="BB30" s="145"/>
    </row>
    <row r="31" spans="3:54" ht="29.25" customHeight="1" x14ac:dyDescent="0.7">
      <c r="C31" s="120" t="s">
        <v>200</v>
      </c>
      <c r="D31" s="45" t="s">
        <v>191</v>
      </c>
      <c r="E31" s="117" t="s">
        <v>192</v>
      </c>
      <c r="F31" s="142"/>
      <c r="G31" s="142"/>
      <c r="H31" s="142"/>
      <c r="I31" s="143"/>
      <c r="K31" s="146"/>
      <c r="L31" s="142"/>
      <c r="M31" s="142"/>
      <c r="N31" s="143"/>
      <c r="P31" s="146"/>
      <c r="Q31" s="142"/>
      <c r="R31" s="142"/>
      <c r="S31" s="143"/>
      <c r="U31" s="146"/>
      <c r="V31" s="142"/>
      <c r="W31" s="142"/>
      <c r="X31" s="143"/>
      <c r="Z31" s="146"/>
      <c r="AA31" s="142"/>
      <c r="AB31" s="142"/>
      <c r="AC31" s="143"/>
      <c r="AE31" s="146"/>
      <c r="AF31" s="142"/>
      <c r="AG31" s="142"/>
      <c r="AH31" s="143"/>
      <c r="AJ31" s="146"/>
      <c r="AK31" s="142"/>
      <c r="AL31" s="142"/>
      <c r="AM31" s="143"/>
      <c r="AO31" s="146"/>
      <c r="AP31" s="142"/>
      <c r="AQ31" s="142"/>
      <c r="AR31" s="143"/>
      <c r="AT31" s="146"/>
      <c r="AU31" s="142"/>
      <c r="AV31" s="142"/>
      <c r="AW31" s="143"/>
      <c r="AY31" s="146"/>
      <c r="AZ31" s="142"/>
      <c r="BA31" s="142"/>
      <c r="BB31" s="143"/>
    </row>
    <row r="32" spans="3:54" ht="29.25" customHeight="1" x14ac:dyDescent="0.7">
      <c r="C32" s="120" t="s">
        <v>200</v>
      </c>
      <c r="D32" s="45" t="s">
        <v>193</v>
      </c>
      <c r="E32" s="117" t="s">
        <v>194</v>
      </c>
      <c r="F32" s="142"/>
      <c r="G32" s="142"/>
      <c r="H32" s="142"/>
      <c r="I32" s="143"/>
      <c r="K32" s="146"/>
      <c r="L32" s="142"/>
      <c r="M32" s="142"/>
      <c r="N32" s="143"/>
      <c r="P32" s="146"/>
      <c r="Q32" s="142"/>
      <c r="R32" s="142"/>
      <c r="S32" s="143"/>
      <c r="U32" s="146"/>
      <c r="V32" s="142"/>
      <c r="W32" s="142"/>
      <c r="X32" s="143"/>
      <c r="Z32" s="146"/>
      <c r="AA32" s="142"/>
      <c r="AB32" s="142"/>
      <c r="AC32" s="143"/>
      <c r="AE32" s="146"/>
      <c r="AF32" s="142"/>
      <c r="AG32" s="142"/>
      <c r="AH32" s="143"/>
      <c r="AJ32" s="146"/>
      <c r="AK32" s="142"/>
      <c r="AL32" s="142"/>
      <c r="AM32" s="143"/>
      <c r="AO32" s="146"/>
      <c r="AP32" s="142"/>
      <c r="AQ32" s="142"/>
      <c r="AR32" s="143"/>
      <c r="AT32" s="146"/>
      <c r="AU32" s="142"/>
      <c r="AV32" s="142"/>
      <c r="AW32" s="143"/>
      <c r="AY32" s="146"/>
      <c r="AZ32" s="142"/>
      <c r="BA32" s="142"/>
      <c r="BB32" s="143"/>
    </row>
    <row r="33" spans="2:54" ht="29.25" customHeight="1" x14ac:dyDescent="0.7">
      <c r="C33" s="127" t="s">
        <v>200</v>
      </c>
      <c r="D33" s="128" t="s">
        <v>195</v>
      </c>
      <c r="E33" s="158" t="s">
        <v>196</v>
      </c>
      <c r="F33" s="25">
        <f>SUM(F30:F32)</f>
        <v>0</v>
      </c>
      <c r="G33" s="25">
        <f>SUM(G30:G32)</f>
        <v>0</v>
      </c>
      <c r="H33" s="25">
        <f>SUM(H30:H32)</f>
        <v>0</v>
      </c>
      <c r="I33" s="129"/>
      <c r="K33" s="125">
        <f>SUM(K30:K32)</f>
        <v>0</v>
      </c>
      <c r="L33" s="25">
        <f>SUM(L30:L32)</f>
        <v>0</v>
      </c>
      <c r="M33" s="25">
        <f>SUM(M30:M32)</f>
        <v>0</v>
      </c>
      <c r="N33" s="129"/>
      <c r="P33" s="125">
        <f>SUM(P30:P32)</f>
        <v>0</v>
      </c>
      <c r="Q33" s="25">
        <f>SUM(Q30:Q32)</f>
        <v>0</v>
      </c>
      <c r="R33" s="25">
        <f>SUM(R30:R32)</f>
        <v>0</v>
      </c>
      <c r="S33" s="129"/>
      <c r="U33" s="125">
        <f>SUM(U30:U32)</f>
        <v>0</v>
      </c>
      <c r="V33" s="25">
        <f>SUM(V30:V32)</f>
        <v>0</v>
      </c>
      <c r="W33" s="25">
        <f>SUM(W30:W32)</f>
        <v>0</v>
      </c>
      <c r="X33" s="129"/>
      <c r="Z33" s="125">
        <f>SUM(Z30:Z32)</f>
        <v>0</v>
      </c>
      <c r="AA33" s="25">
        <f>SUM(AA30:AA32)</f>
        <v>0</v>
      </c>
      <c r="AB33" s="25">
        <f>SUM(AB30:AB32)</f>
        <v>0</v>
      </c>
      <c r="AC33" s="129"/>
      <c r="AE33" s="125">
        <f>SUM(AE30:AE32)</f>
        <v>0</v>
      </c>
      <c r="AF33" s="25">
        <f>SUM(AF30:AF32)</f>
        <v>0</v>
      </c>
      <c r="AG33" s="25">
        <f>SUM(AG30:AG32)</f>
        <v>0</v>
      </c>
      <c r="AH33" s="129"/>
      <c r="AJ33" s="125">
        <f>SUM(AJ30:AJ32)</f>
        <v>0</v>
      </c>
      <c r="AK33" s="25">
        <f>SUM(AK30:AK32)</f>
        <v>0</v>
      </c>
      <c r="AL33" s="25">
        <f>SUM(AL30:AL32)</f>
        <v>0</v>
      </c>
      <c r="AM33" s="129"/>
      <c r="AO33" s="125">
        <f>SUM(AO30:AO32)</f>
        <v>0</v>
      </c>
      <c r="AP33" s="25">
        <f>SUM(AP30:AP32)</f>
        <v>0</v>
      </c>
      <c r="AQ33" s="25">
        <f>SUM(AQ30:AQ32)</f>
        <v>0</v>
      </c>
      <c r="AR33" s="129"/>
      <c r="AT33" s="125">
        <f>SUM(AT30:AT32)</f>
        <v>0</v>
      </c>
      <c r="AU33" s="25">
        <f>SUM(AU30:AU32)</f>
        <v>0</v>
      </c>
      <c r="AV33" s="25">
        <f>SUM(AV30:AV32)</f>
        <v>0</v>
      </c>
      <c r="AW33" s="129"/>
      <c r="AY33" s="125">
        <f>SUM(AY30:AY32)</f>
        <v>0</v>
      </c>
      <c r="AZ33" s="25">
        <f>SUM(AZ30:AZ32)</f>
        <v>0</v>
      </c>
      <c r="BA33" s="25">
        <f>SUM(BA30:BA32)</f>
        <v>0</v>
      </c>
      <c r="BB33" s="129"/>
    </row>
    <row r="34" spans="2:54" ht="29.25" customHeight="1" x14ac:dyDescent="0.7">
      <c r="C34" s="130" t="s">
        <v>201</v>
      </c>
      <c r="D34" s="131" t="s">
        <v>189</v>
      </c>
      <c r="E34" s="157" t="s">
        <v>190</v>
      </c>
      <c r="F34" s="132">
        <f>SUM(F14,F18,F22,F26,F30)</f>
        <v>0</v>
      </c>
      <c r="G34" s="132">
        <f>SUM(G14,G18,G22,G26,G30)</f>
        <v>0</v>
      </c>
      <c r="H34" s="132">
        <f t="shared" ref="H34" si="45">SUM(H14,H18,H22,H26,H30)</f>
        <v>0</v>
      </c>
      <c r="I34" s="133"/>
      <c r="K34" s="134">
        <f>SUM(K14,K18,K22,K26,K30)</f>
        <v>0</v>
      </c>
      <c r="L34" s="132">
        <f>SUM(L14,L18,L22,L26,L30)</f>
        <v>0</v>
      </c>
      <c r="M34" s="132">
        <f t="shared" ref="M34" si="46">SUM(M14,M18,M22,M26,M30)</f>
        <v>0</v>
      </c>
      <c r="N34" s="133"/>
      <c r="P34" s="134">
        <f>SUM(P14,P18,P22,P26,P30)</f>
        <v>0</v>
      </c>
      <c r="Q34" s="132">
        <f>SUM(Q14,Q18,Q22,Q26,Q30)</f>
        <v>0</v>
      </c>
      <c r="R34" s="132">
        <f t="shared" ref="R34" si="47">SUM(R14,R18,R22,R26,R30)</f>
        <v>0</v>
      </c>
      <c r="S34" s="133"/>
      <c r="U34" s="134">
        <f>SUM(U14,U18,U22,U26,U30)</f>
        <v>0</v>
      </c>
      <c r="V34" s="132">
        <f>SUM(V14,V18,V22,V26,V30)</f>
        <v>0</v>
      </c>
      <c r="W34" s="132">
        <f t="shared" ref="W34" si="48">SUM(W14,W18,W22,W26,W30)</f>
        <v>0</v>
      </c>
      <c r="X34" s="133"/>
      <c r="Z34" s="134">
        <f>SUM(Z14,Z18,Z22,Z26,Z30)</f>
        <v>0</v>
      </c>
      <c r="AA34" s="132">
        <f>SUM(AA14,AA18,AA22,AA26,AA30)</f>
        <v>0</v>
      </c>
      <c r="AB34" s="132">
        <f t="shared" ref="AB34" si="49">SUM(AB14,AB18,AB22,AB26,AB30)</f>
        <v>0</v>
      </c>
      <c r="AC34" s="133"/>
      <c r="AE34" s="134">
        <f>SUM(AE14,AE18,AE22,AE26,AE30)</f>
        <v>0</v>
      </c>
      <c r="AF34" s="132">
        <f>SUM(AF14,AF18,AF22,AF26,AF30)</f>
        <v>0</v>
      </c>
      <c r="AG34" s="132">
        <f t="shared" ref="AG34" si="50">SUM(AG14,AG18,AG22,AG26,AG30)</f>
        <v>0</v>
      </c>
      <c r="AH34" s="133"/>
      <c r="AJ34" s="134">
        <f>SUM(AJ14,AJ18,AJ22,AJ26,AJ30)</f>
        <v>0</v>
      </c>
      <c r="AK34" s="132">
        <f>SUM(AK14,AK18,AK22,AK26,AK30)</f>
        <v>0</v>
      </c>
      <c r="AL34" s="132">
        <f t="shared" ref="AL34" si="51">SUM(AL14,AL18,AL22,AL26,AL30)</f>
        <v>0</v>
      </c>
      <c r="AM34" s="133"/>
      <c r="AO34" s="134">
        <f>SUM(AO14,AO18,AO22,AO26,AO30)</f>
        <v>0</v>
      </c>
      <c r="AP34" s="132">
        <f>SUM(AP14,AP18,AP22,AP26,AP30)</f>
        <v>0</v>
      </c>
      <c r="AQ34" s="132">
        <f t="shared" ref="AQ34" si="52">SUM(AQ14,AQ18,AQ22,AQ26,AQ30)</f>
        <v>0</v>
      </c>
      <c r="AR34" s="133"/>
      <c r="AT34" s="134">
        <f>SUM(AT14,AT18,AT22,AT26,AT30)</f>
        <v>0</v>
      </c>
      <c r="AU34" s="132">
        <f>SUM(AU14,AU18,AU22,AU26,AU30)</f>
        <v>0</v>
      </c>
      <c r="AV34" s="132">
        <f t="shared" ref="AV34" si="53">SUM(AV14,AV18,AV22,AV26,AV30)</f>
        <v>0</v>
      </c>
      <c r="AW34" s="133"/>
      <c r="AY34" s="134">
        <f>SUM(AY14,AY18,AY22,AY26,AY30)</f>
        <v>0</v>
      </c>
      <c r="AZ34" s="132">
        <f>SUM(AZ14,AZ18,AZ22,AZ26,AZ30)</f>
        <v>0</v>
      </c>
      <c r="BA34" s="132">
        <f t="shared" ref="BA34" si="54">SUM(BA14,BA18,BA22,BA26,BA30)</f>
        <v>0</v>
      </c>
      <c r="BB34" s="133"/>
    </row>
    <row r="35" spans="2:54" ht="29.25" customHeight="1" x14ac:dyDescent="0.7">
      <c r="C35" s="120" t="s">
        <v>201</v>
      </c>
      <c r="D35" s="135" t="s">
        <v>191</v>
      </c>
      <c r="E35" s="123" t="s">
        <v>192</v>
      </c>
      <c r="F35" s="25">
        <f>SUM(F15,F19,F23,F27,F31)</f>
        <v>0</v>
      </c>
      <c r="G35" s="25">
        <f t="shared" ref="G35:H36" si="55">SUM(G15,G19,G23,G27,G31)</f>
        <v>0</v>
      </c>
      <c r="H35" s="25">
        <f t="shared" si="55"/>
        <v>0</v>
      </c>
      <c r="I35" s="124"/>
      <c r="K35" s="125">
        <f>SUM(K15,K19,K23,K27,K31)</f>
        <v>0</v>
      </c>
      <c r="L35" s="25">
        <f t="shared" ref="L35:M36" si="56">SUM(L15,L19,L23,L27,L31)</f>
        <v>0</v>
      </c>
      <c r="M35" s="25">
        <f t="shared" si="56"/>
        <v>0</v>
      </c>
      <c r="N35" s="124"/>
      <c r="P35" s="125">
        <f>SUM(P15,P19,P23,P27,P31)</f>
        <v>0</v>
      </c>
      <c r="Q35" s="25">
        <f t="shared" ref="Q35:R36" si="57">SUM(Q15,Q19,Q23,Q27,Q31)</f>
        <v>0</v>
      </c>
      <c r="R35" s="25">
        <f t="shared" si="57"/>
        <v>0</v>
      </c>
      <c r="S35" s="124"/>
      <c r="U35" s="125">
        <f>SUM(U15,U19,U23,U27,U31)</f>
        <v>0</v>
      </c>
      <c r="V35" s="25">
        <f t="shared" ref="V35:W36" si="58">SUM(V15,V19,V23,V27,V31)</f>
        <v>0</v>
      </c>
      <c r="W35" s="25">
        <f t="shared" si="58"/>
        <v>0</v>
      </c>
      <c r="X35" s="124"/>
      <c r="Z35" s="125">
        <f>SUM(Z15,Z19,Z23,Z27,Z31)</f>
        <v>0</v>
      </c>
      <c r="AA35" s="25">
        <f t="shared" ref="AA35:AB36" si="59">SUM(AA15,AA19,AA23,AA27,AA31)</f>
        <v>0</v>
      </c>
      <c r="AB35" s="25">
        <f t="shared" si="59"/>
        <v>0</v>
      </c>
      <c r="AC35" s="124"/>
      <c r="AE35" s="125">
        <f>SUM(AE15,AE19,AE23,AE27,AE31)</f>
        <v>0</v>
      </c>
      <c r="AF35" s="25">
        <f t="shared" ref="AF35:AG36" si="60">SUM(AF15,AF19,AF23,AF27,AF31)</f>
        <v>0</v>
      </c>
      <c r="AG35" s="25">
        <f t="shared" si="60"/>
        <v>0</v>
      </c>
      <c r="AH35" s="124"/>
      <c r="AJ35" s="125">
        <f>SUM(AJ15,AJ19,AJ23,AJ27,AJ31)</f>
        <v>0</v>
      </c>
      <c r="AK35" s="25">
        <f t="shared" ref="AK35:AL36" si="61">SUM(AK15,AK19,AK23,AK27,AK31)</f>
        <v>0</v>
      </c>
      <c r="AL35" s="25">
        <f t="shared" si="61"/>
        <v>0</v>
      </c>
      <c r="AM35" s="124"/>
      <c r="AO35" s="125">
        <f>SUM(AO15,AO19,AO23,AO27,AO31)</f>
        <v>0</v>
      </c>
      <c r="AP35" s="25">
        <f t="shared" ref="AP35:AQ36" si="62">SUM(AP15,AP19,AP23,AP27,AP31)</f>
        <v>0</v>
      </c>
      <c r="AQ35" s="25">
        <f t="shared" si="62"/>
        <v>0</v>
      </c>
      <c r="AR35" s="124"/>
      <c r="AT35" s="125">
        <f>SUM(AT15,AT19,AT23,AT27,AT31)</f>
        <v>0</v>
      </c>
      <c r="AU35" s="25">
        <f t="shared" ref="AU35:AV36" si="63">SUM(AU15,AU19,AU23,AU27,AU31)</f>
        <v>0</v>
      </c>
      <c r="AV35" s="25">
        <f t="shared" si="63"/>
        <v>0</v>
      </c>
      <c r="AW35" s="124"/>
      <c r="AY35" s="125">
        <f>SUM(AY15,AY19,AY23,AY27,AY31)</f>
        <v>0</v>
      </c>
      <c r="AZ35" s="25">
        <f t="shared" ref="AZ35:BA36" si="64">SUM(AZ15,AZ19,AZ23,AZ27,AZ31)</f>
        <v>0</v>
      </c>
      <c r="BA35" s="25">
        <f t="shared" si="64"/>
        <v>0</v>
      </c>
      <c r="BB35" s="124"/>
    </row>
    <row r="36" spans="2:54" ht="29.25" customHeight="1" x14ac:dyDescent="0.7">
      <c r="C36" s="120" t="s">
        <v>201</v>
      </c>
      <c r="D36" s="135" t="s">
        <v>193</v>
      </c>
      <c r="E36" s="123" t="s">
        <v>194</v>
      </c>
      <c r="F36" s="25">
        <f>SUM(F16,F20,F24,F28,F32)</f>
        <v>0</v>
      </c>
      <c r="G36" s="25">
        <f t="shared" si="55"/>
        <v>0</v>
      </c>
      <c r="H36" s="25">
        <f t="shared" si="55"/>
        <v>0</v>
      </c>
      <c r="I36" s="124"/>
      <c r="K36" s="125">
        <f>SUM(K16,K20,K24,K28,K32)</f>
        <v>0</v>
      </c>
      <c r="L36" s="25">
        <f t="shared" si="56"/>
        <v>0</v>
      </c>
      <c r="M36" s="25">
        <f t="shared" si="56"/>
        <v>0</v>
      </c>
      <c r="N36" s="124"/>
      <c r="P36" s="125">
        <f>SUM(P16,P20,P24,P28,P32)</f>
        <v>0</v>
      </c>
      <c r="Q36" s="25">
        <f t="shared" si="57"/>
        <v>0</v>
      </c>
      <c r="R36" s="25">
        <f t="shared" si="57"/>
        <v>0</v>
      </c>
      <c r="S36" s="124"/>
      <c r="U36" s="125">
        <f>SUM(U16,U20,U24,U28,U32)</f>
        <v>0</v>
      </c>
      <c r="V36" s="25">
        <f t="shared" si="58"/>
        <v>0</v>
      </c>
      <c r="W36" s="25">
        <f t="shared" si="58"/>
        <v>0</v>
      </c>
      <c r="X36" s="124"/>
      <c r="Z36" s="125">
        <f>SUM(Z16,Z20,Z24,Z28,Z32)</f>
        <v>0</v>
      </c>
      <c r="AA36" s="25">
        <f t="shared" si="59"/>
        <v>0</v>
      </c>
      <c r="AB36" s="25">
        <f t="shared" si="59"/>
        <v>0</v>
      </c>
      <c r="AC36" s="124"/>
      <c r="AE36" s="125">
        <f>SUM(AE16,AE20,AE24,AE28,AE32)</f>
        <v>0</v>
      </c>
      <c r="AF36" s="25">
        <f t="shared" si="60"/>
        <v>0</v>
      </c>
      <c r="AG36" s="25">
        <f t="shared" si="60"/>
        <v>0</v>
      </c>
      <c r="AH36" s="124"/>
      <c r="AJ36" s="125">
        <f>SUM(AJ16,AJ20,AJ24,AJ28,AJ32)</f>
        <v>0</v>
      </c>
      <c r="AK36" s="25">
        <f t="shared" si="61"/>
        <v>0</v>
      </c>
      <c r="AL36" s="25">
        <f t="shared" si="61"/>
        <v>0</v>
      </c>
      <c r="AM36" s="124"/>
      <c r="AO36" s="125">
        <f>SUM(AO16,AO20,AO24,AO28,AO32)</f>
        <v>0</v>
      </c>
      <c r="AP36" s="25">
        <f t="shared" si="62"/>
        <v>0</v>
      </c>
      <c r="AQ36" s="25">
        <f t="shared" si="62"/>
        <v>0</v>
      </c>
      <c r="AR36" s="124"/>
      <c r="AT36" s="125">
        <f>SUM(AT16,AT20,AT24,AT28,AT32)</f>
        <v>0</v>
      </c>
      <c r="AU36" s="25">
        <f t="shared" si="63"/>
        <v>0</v>
      </c>
      <c r="AV36" s="25">
        <f t="shared" si="63"/>
        <v>0</v>
      </c>
      <c r="AW36" s="124"/>
      <c r="AY36" s="125">
        <f>SUM(AY16,AY20,AY24,AY28,AY32)</f>
        <v>0</v>
      </c>
      <c r="AZ36" s="25">
        <f t="shared" si="64"/>
        <v>0</v>
      </c>
      <c r="BA36" s="25">
        <f t="shared" si="64"/>
        <v>0</v>
      </c>
      <c r="BB36" s="124"/>
    </row>
    <row r="37" spans="2:54" ht="29.25" customHeight="1" x14ac:dyDescent="0.7">
      <c r="C37" s="121" t="s">
        <v>201</v>
      </c>
      <c r="D37" s="136" t="s">
        <v>195</v>
      </c>
      <c r="E37" s="137" t="s">
        <v>196</v>
      </c>
      <c r="F37" s="138">
        <f>SUM(F34:F36)</f>
        <v>0</v>
      </c>
      <c r="G37" s="138">
        <f t="shared" ref="G37" si="65">SUM(G34:G36)</f>
        <v>0</v>
      </c>
      <c r="H37" s="138">
        <f>SUM(H34:H36)</f>
        <v>0</v>
      </c>
      <c r="I37" s="139"/>
      <c r="K37" s="140">
        <f>SUM(K34:K36)</f>
        <v>0</v>
      </c>
      <c r="L37" s="138">
        <f t="shared" ref="L37" si="66">SUM(L34:L36)</f>
        <v>0</v>
      </c>
      <c r="M37" s="138">
        <f>SUM(M34:M36)</f>
        <v>0</v>
      </c>
      <c r="N37" s="139"/>
      <c r="P37" s="140">
        <f>SUM(P34:P36)</f>
        <v>0</v>
      </c>
      <c r="Q37" s="138">
        <f t="shared" ref="Q37" si="67">SUM(Q34:Q36)</f>
        <v>0</v>
      </c>
      <c r="R37" s="138">
        <f>SUM(R34:R36)</f>
        <v>0</v>
      </c>
      <c r="S37" s="139"/>
      <c r="U37" s="140">
        <f>SUM(U34:U36)</f>
        <v>0</v>
      </c>
      <c r="V37" s="138">
        <f t="shared" ref="V37" si="68">SUM(V34:V36)</f>
        <v>0</v>
      </c>
      <c r="W37" s="138">
        <f>SUM(W34:W36)</f>
        <v>0</v>
      </c>
      <c r="X37" s="139"/>
      <c r="Z37" s="140">
        <f>SUM(Z34:Z36)</f>
        <v>0</v>
      </c>
      <c r="AA37" s="138">
        <f t="shared" ref="AA37" si="69">SUM(AA34:AA36)</f>
        <v>0</v>
      </c>
      <c r="AB37" s="138">
        <f>SUM(AB34:AB36)</f>
        <v>0</v>
      </c>
      <c r="AC37" s="139"/>
      <c r="AE37" s="140">
        <f>SUM(AE34:AE36)</f>
        <v>0</v>
      </c>
      <c r="AF37" s="138">
        <f t="shared" ref="AF37" si="70">SUM(AF34:AF36)</f>
        <v>0</v>
      </c>
      <c r="AG37" s="138">
        <f>SUM(AG34:AG36)</f>
        <v>0</v>
      </c>
      <c r="AH37" s="139"/>
      <c r="AJ37" s="140">
        <f>SUM(AJ34:AJ36)</f>
        <v>0</v>
      </c>
      <c r="AK37" s="138">
        <f t="shared" ref="AK37" si="71">SUM(AK34:AK36)</f>
        <v>0</v>
      </c>
      <c r="AL37" s="138">
        <f>SUM(AL34:AL36)</f>
        <v>0</v>
      </c>
      <c r="AM37" s="139"/>
      <c r="AO37" s="140">
        <f>SUM(AO34:AO36)</f>
        <v>0</v>
      </c>
      <c r="AP37" s="138">
        <f t="shared" ref="AP37" si="72">SUM(AP34:AP36)</f>
        <v>0</v>
      </c>
      <c r="AQ37" s="138">
        <f>SUM(AQ34:AQ36)</f>
        <v>0</v>
      </c>
      <c r="AR37" s="139"/>
      <c r="AT37" s="140">
        <f>SUM(AT34:AT36)</f>
        <v>0</v>
      </c>
      <c r="AU37" s="138">
        <f t="shared" ref="AU37" si="73">SUM(AU34:AU36)</f>
        <v>0</v>
      </c>
      <c r="AV37" s="138">
        <f>SUM(AV34:AV36)</f>
        <v>0</v>
      </c>
      <c r="AW37" s="139"/>
      <c r="AY37" s="140">
        <f>SUM(AY34:AY36)</f>
        <v>0</v>
      </c>
      <c r="AZ37" s="138">
        <f t="shared" ref="AZ37" si="74">SUM(AZ34:AZ36)</f>
        <v>0</v>
      </c>
      <c r="BA37" s="138">
        <f>SUM(BA34:BA36)</f>
        <v>0</v>
      </c>
      <c r="BB37" s="139"/>
    </row>
    <row r="40" spans="2:54" ht="19.899999999999999" x14ac:dyDescent="0.7">
      <c r="B40" s="38" t="s">
        <v>202</v>
      </c>
      <c r="I40" s="3" t="s">
        <v>181</v>
      </c>
    </row>
    <row r="41" spans="2:54" x14ac:dyDescent="0.7">
      <c r="F41" s="171" t="str">
        <f>"事業者名："&amp;_xlfn.CONCAT(①申請者情報!$D$8)</f>
        <v>事業者名：</v>
      </c>
      <c r="G41" s="172"/>
      <c r="H41" s="172"/>
      <c r="I41" s="173"/>
    </row>
    <row r="42" spans="2:54" ht="35.25" x14ac:dyDescent="0.7">
      <c r="B42" s="2"/>
      <c r="C42" s="110" t="s">
        <v>182</v>
      </c>
      <c r="D42" s="111" t="s">
        <v>183</v>
      </c>
      <c r="E42" s="112"/>
      <c r="F42" s="113" t="s">
        <v>184</v>
      </c>
      <c r="G42" s="113" t="s">
        <v>185</v>
      </c>
      <c r="H42" s="113" t="s">
        <v>186</v>
      </c>
      <c r="I42" s="114" t="s">
        <v>187</v>
      </c>
    </row>
    <row r="43" spans="2:54" ht="28.5" customHeight="1" x14ac:dyDescent="0.7">
      <c r="C43" s="116" t="s">
        <v>188</v>
      </c>
      <c r="D43" s="45" t="s">
        <v>189</v>
      </c>
      <c r="E43" s="117" t="s">
        <v>190</v>
      </c>
      <c r="F43" s="118">
        <f t="shared" ref="F43:H45" si="75">SUM(F14,K14,P14,U14,Z14,AE14,AJ14,AO14,AT14,AY14)</f>
        <v>0</v>
      </c>
      <c r="G43" s="118">
        <f t="shared" si="75"/>
        <v>0</v>
      </c>
      <c r="H43" s="118">
        <f t="shared" si="75"/>
        <v>0</v>
      </c>
      <c r="I43" s="119" t="str">
        <f t="shared" ref="I43:I66" si="76">_xlfn.CONCAT(I14)</f>
        <v/>
      </c>
    </row>
    <row r="44" spans="2:54" ht="28.5" customHeight="1" x14ac:dyDescent="0.7">
      <c r="C44" s="120" t="s">
        <v>188</v>
      </c>
      <c r="D44" s="45" t="s">
        <v>191</v>
      </c>
      <c r="E44" s="117" t="s">
        <v>192</v>
      </c>
      <c r="F44" s="118">
        <f t="shared" si="75"/>
        <v>0</v>
      </c>
      <c r="G44" s="118">
        <f t="shared" si="75"/>
        <v>0</v>
      </c>
      <c r="H44" s="118">
        <f t="shared" si="75"/>
        <v>0</v>
      </c>
      <c r="I44" s="119" t="str">
        <f t="shared" si="76"/>
        <v/>
      </c>
    </row>
    <row r="45" spans="2:54" ht="28.5" customHeight="1" x14ac:dyDescent="0.7">
      <c r="C45" s="120" t="s">
        <v>188</v>
      </c>
      <c r="D45" s="45" t="s">
        <v>193</v>
      </c>
      <c r="E45" s="117" t="s">
        <v>194</v>
      </c>
      <c r="F45" s="118">
        <f t="shared" si="75"/>
        <v>0</v>
      </c>
      <c r="G45" s="118">
        <f t="shared" si="75"/>
        <v>0</v>
      </c>
      <c r="H45" s="118">
        <f t="shared" si="75"/>
        <v>0</v>
      </c>
      <c r="I45" s="119" t="str">
        <f t="shared" si="76"/>
        <v/>
      </c>
    </row>
    <row r="46" spans="2:54" ht="28.5" customHeight="1" x14ac:dyDescent="0.7">
      <c r="C46" s="121" t="s">
        <v>188</v>
      </c>
      <c r="D46" s="122" t="s">
        <v>195</v>
      </c>
      <c r="E46" s="123" t="s">
        <v>196</v>
      </c>
      <c r="F46" s="25">
        <f>SUM(F43:F45)</f>
        <v>0</v>
      </c>
      <c r="G46" s="25">
        <f t="shared" ref="G46:H46" si="77">SUM(G43:G45)</f>
        <v>0</v>
      </c>
      <c r="H46" s="25">
        <f t="shared" si="77"/>
        <v>0</v>
      </c>
      <c r="I46" s="124" t="str">
        <f t="shared" si="76"/>
        <v/>
      </c>
    </row>
    <row r="47" spans="2:54" ht="28.5" customHeight="1" x14ac:dyDescent="0.7">
      <c r="C47" s="116" t="s">
        <v>197</v>
      </c>
      <c r="D47" s="45" t="s">
        <v>189</v>
      </c>
      <c r="E47" s="117" t="s">
        <v>190</v>
      </c>
      <c r="F47" s="118">
        <f t="shared" ref="F47:H49" si="78">SUM(F18,K18,P18,U18,Z18,AE18,AJ18,AO18,AT18,AY18)</f>
        <v>0</v>
      </c>
      <c r="G47" s="118">
        <f t="shared" si="78"/>
        <v>0</v>
      </c>
      <c r="H47" s="118">
        <f t="shared" si="78"/>
        <v>0</v>
      </c>
      <c r="I47" s="119" t="str">
        <f t="shared" si="76"/>
        <v/>
      </c>
    </row>
    <row r="48" spans="2:54" ht="28.5" customHeight="1" x14ac:dyDescent="0.7">
      <c r="C48" s="120" t="s">
        <v>197</v>
      </c>
      <c r="D48" s="45" t="s">
        <v>191</v>
      </c>
      <c r="E48" s="117" t="s">
        <v>192</v>
      </c>
      <c r="F48" s="118">
        <f t="shared" si="78"/>
        <v>0</v>
      </c>
      <c r="G48" s="118">
        <f t="shared" si="78"/>
        <v>0</v>
      </c>
      <c r="H48" s="118">
        <f t="shared" si="78"/>
        <v>0</v>
      </c>
      <c r="I48" s="119" t="str">
        <f t="shared" si="76"/>
        <v/>
      </c>
    </row>
    <row r="49" spans="3:9" ht="28.5" customHeight="1" x14ac:dyDescent="0.7">
      <c r="C49" s="120" t="s">
        <v>197</v>
      </c>
      <c r="D49" s="45" t="s">
        <v>193</v>
      </c>
      <c r="E49" s="117" t="s">
        <v>194</v>
      </c>
      <c r="F49" s="118">
        <f t="shared" si="78"/>
        <v>0</v>
      </c>
      <c r="G49" s="118">
        <f t="shared" si="78"/>
        <v>0</v>
      </c>
      <c r="H49" s="118">
        <f t="shared" si="78"/>
        <v>0</v>
      </c>
      <c r="I49" s="119" t="str">
        <f t="shared" si="76"/>
        <v/>
      </c>
    </row>
    <row r="50" spans="3:9" ht="28.5" customHeight="1" x14ac:dyDescent="0.7">
      <c r="C50" s="121" t="s">
        <v>197</v>
      </c>
      <c r="D50" s="122" t="s">
        <v>195</v>
      </c>
      <c r="E50" s="123" t="s">
        <v>196</v>
      </c>
      <c r="F50" s="25">
        <f>SUM(F47:F49)</f>
        <v>0</v>
      </c>
      <c r="G50" s="25">
        <f t="shared" ref="G50:H50" si="79">SUM(G47:G49)</f>
        <v>0</v>
      </c>
      <c r="H50" s="25">
        <f t="shared" si="79"/>
        <v>0</v>
      </c>
      <c r="I50" s="124" t="str">
        <f t="shared" si="76"/>
        <v/>
      </c>
    </row>
    <row r="51" spans="3:9" ht="28.5" customHeight="1" x14ac:dyDescent="0.7">
      <c r="C51" s="116" t="s">
        <v>198</v>
      </c>
      <c r="D51" s="45" t="s">
        <v>189</v>
      </c>
      <c r="E51" s="117" t="s">
        <v>190</v>
      </c>
      <c r="F51" s="118">
        <f t="shared" ref="F51:H53" si="80">SUM(F22,K22,P22,U22,Z22,AE22,AJ22,AO22,AT22,AY22)</f>
        <v>0</v>
      </c>
      <c r="G51" s="118">
        <f t="shared" si="80"/>
        <v>0</v>
      </c>
      <c r="H51" s="118">
        <f t="shared" si="80"/>
        <v>0</v>
      </c>
      <c r="I51" s="119" t="str">
        <f t="shared" si="76"/>
        <v/>
      </c>
    </row>
    <row r="52" spans="3:9" ht="28.5" customHeight="1" x14ac:dyDescent="0.7">
      <c r="C52" s="120" t="s">
        <v>198</v>
      </c>
      <c r="D52" s="45" t="s">
        <v>191</v>
      </c>
      <c r="E52" s="117" t="s">
        <v>192</v>
      </c>
      <c r="F52" s="118">
        <f t="shared" si="80"/>
        <v>0</v>
      </c>
      <c r="G52" s="118">
        <f t="shared" si="80"/>
        <v>0</v>
      </c>
      <c r="H52" s="118">
        <f t="shared" si="80"/>
        <v>0</v>
      </c>
      <c r="I52" s="119" t="str">
        <f t="shared" si="76"/>
        <v/>
      </c>
    </row>
    <row r="53" spans="3:9" ht="28.5" customHeight="1" x14ac:dyDescent="0.7">
      <c r="C53" s="120" t="s">
        <v>198</v>
      </c>
      <c r="D53" s="45" t="s">
        <v>193</v>
      </c>
      <c r="E53" s="117" t="s">
        <v>194</v>
      </c>
      <c r="F53" s="118">
        <f t="shared" si="80"/>
        <v>0</v>
      </c>
      <c r="G53" s="118">
        <f t="shared" si="80"/>
        <v>0</v>
      </c>
      <c r="H53" s="118">
        <f t="shared" si="80"/>
        <v>0</v>
      </c>
      <c r="I53" s="119" t="str">
        <f t="shared" si="76"/>
        <v/>
      </c>
    </row>
    <row r="54" spans="3:9" ht="28.5" customHeight="1" x14ac:dyDescent="0.7">
      <c r="C54" s="121" t="s">
        <v>198</v>
      </c>
      <c r="D54" s="122" t="s">
        <v>195</v>
      </c>
      <c r="E54" s="123" t="s">
        <v>196</v>
      </c>
      <c r="F54" s="25">
        <f>SUM(F51:F53)</f>
        <v>0</v>
      </c>
      <c r="G54" s="25">
        <f t="shared" ref="G54" si="81">SUM(G51:G53)</f>
        <v>0</v>
      </c>
      <c r="H54" s="25">
        <f>SUM(H51:H53)</f>
        <v>0</v>
      </c>
      <c r="I54" s="124" t="str">
        <f t="shared" si="76"/>
        <v/>
      </c>
    </row>
    <row r="55" spans="3:9" ht="28.5" customHeight="1" x14ac:dyDescent="0.7">
      <c r="C55" s="116" t="s">
        <v>199</v>
      </c>
      <c r="D55" s="45" t="s">
        <v>189</v>
      </c>
      <c r="E55" s="117" t="s">
        <v>190</v>
      </c>
      <c r="F55" s="118">
        <f t="shared" ref="F55:H57" si="82">SUM(F26,K26,P26,U26,Z26,AE26,AJ26,AO26,AT26,AY26)</f>
        <v>0</v>
      </c>
      <c r="G55" s="118">
        <f t="shared" si="82"/>
        <v>0</v>
      </c>
      <c r="H55" s="118">
        <f t="shared" si="82"/>
        <v>0</v>
      </c>
      <c r="I55" s="119" t="str">
        <f t="shared" si="76"/>
        <v/>
      </c>
    </row>
    <row r="56" spans="3:9" ht="28.5" customHeight="1" x14ac:dyDescent="0.7">
      <c r="C56" s="120" t="s">
        <v>199</v>
      </c>
      <c r="D56" s="45" t="s">
        <v>191</v>
      </c>
      <c r="E56" s="117" t="s">
        <v>192</v>
      </c>
      <c r="F56" s="118">
        <f t="shared" si="82"/>
        <v>0</v>
      </c>
      <c r="G56" s="118">
        <f t="shared" si="82"/>
        <v>0</v>
      </c>
      <c r="H56" s="118">
        <f t="shared" si="82"/>
        <v>0</v>
      </c>
      <c r="I56" s="119" t="str">
        <f t="shared" si="76"/>
        <v/>
      </c>
    </row>
    <row r="57" spans="3:9" ht="28.5" customHeight="1" x14ac:dyDescent="0.7">
      <c r="C57" s="120" t="s">
        <v>199</v>
      </c>
      <c r="D57" s="45" t="s">
        <v>193</v>
      </c>
      <c r="E57" s="117" t="s">
        <v>194</v>
      </c>
      <c r="F57" s="118">
        <f t="shared" si="82"/>
        <v>0</v>
      </c>
      <c r="G57" s="118">
        <f t="shared" si="82"/>
        <v>0</v>
      </c>
      <c r="H57" s="118">
        <f t="shared" si="82"/>
        <v>0</v>
      </c>
      <c r="I57" s="119" t="str">
        <f t="shared" si="76"/>
        <v/>
      </c>
    </row>
    <row r="58" spans="3:9" ht="28.5" customHeight="1" x14ac:dyDescent="0.7">
      <c r="C58" s="121" t="s">
        <v>199</v>
      </c>
      <c r="D58" s="122" t="s">
        <v>195</v>
      </c>
      <c r="E58" s="123" t="s">
        <v>196</v>
      </c>
      <c r="F58" s="25">
        <f>SUM(F55:F57)</f>
        <v>0</v>
      </c>
      <c r="G58" s="25">
        <f t="shared" ref="G58" si="83">SUM(G55:G57)</f>
        <v>0</v>
      </c>
      <c r="H58" s="25">
        <f>SUM(H55:H57)</f>
        <v>0</v>
      </c>
      <c r="I58" s="124" t="str">
        <f t="shared" si="76"/>
        <v/>
      </c>
    </row>
    <row r="59" spans="3:9" ht="28.5" customHeight="1" x14ac:dyDescent="0.7">
      <c r="C59" s="116" t="s">
        <v>200</v>
      </c>
      <c r="D59" s="45" t="s">
        <v>189</v>
      </c>
      <c r="E59" s="117" t="s">
        <v>190</v>
      </c>
      <c r="F59" s="118">
        <f t="shared" ref="F59:H61" si="84">SUM(F30,K30,P30,U30,Z30,AE30,AJ30,AO30,AT30,AY30)</f>
        <v>0</v>
      </c>
      <c r="G59" s="118">
        <f t="shared" si="84"/>
        <v>0</v>
      </c>
      <c r="H59" s="118">
        <f t="shared" si="84"/>
        <v>0</v>
      </c>
      <c r="I59" s="126" t="str">
        <f t="shared" si="76"/>
        <v/>
      </c>
    </row>
    <row r="60" spans="3:9" ht="28.5" customHeight="1" x14ac:dyDescent="0.7">
      <c r="C60" s="120" t="s">
        <v>200</v>
      </c>
      <c r="D60" s="45" t="s">
        <v>191</v>
      </c>
      <c r="E60" s="117" t="s">
        <v>192</v>
      </c>
      <c r="F60" s="118">
        <f t="shared" si="84"/>
        <v>0</v>
      </c>
      <c r="G60" s="118">
        <f t="shared" si="84"/>
        <v>0</v>
      </c>
      <c r="H60" s="118">
        <f t="shared" si="84"/>
        <v>0</v>
      </c>
      <c r="I60" s="119" t="str">
        <f t="shared" si="76"/>
        <v/>
      </c>
    </row>
    <row r="61" spans="3:9" ht="28.5" customHeight="1" x14ac:dyDescent="0.7">
      <c r="C61" s="120" t="s">
        <v>200</v>
      </c>
      <c r="D61" s="45" t="s">
        <v>193</v>
      </c>
      <c r="E61" s="117" t="s">
        <v>194</v>
      </c>
      <c r="F61" s="118">
        <f t="shared" si="84"/>
        <v>0</v>
      </c>
      <c r="G61" s="118">
        <f t="shared" si="84"/>
        <v>0</v>
      </c>
      <c r="H61" s="118">
        <f t="shared" si="84"/>
        <v>0</v>
      </c>
      <c r="I61" s="119" t="str">
        <f t="shared" si="76"/>
        <v/>
      </c>
    </row>
    <row r="62" spans="3:9" ht="28.5" customHeight="1" x14ac:dyDescent="0.7">
      <c r="C62" s="127" t="s">
        <v>200</v>
      </c>
      <c r="D62" s="128" t="s">
        <v>195</v>
      </c>
      <c r="E62" s="158" t="s">
        <v>196</v>
      </c>
      <c r="F62" s="25">
        <f>SUM(F59:F61)</f>
        <v>0</v>
      </c>
      <c r="G62" s="25">
        <f>SUM(G59:G61)</f>
        <v>0</v>
      </c>
      <c r="H62" s="25">
        <f>SUM(H59:H61)</f>
        <v>0</v>
      </c>
      <c r="I62" s="129" t="str">
        <f t="shared" si="76"/>
        <v/>
      </c>
    </row>
    <row r="63" spans="3:9" ht="28.5" customHeight="1" x14ac:dyDescent="0.7">
      <c r="C63" s="130" t="s">
        <v>201</v>
      </c>
      <c r="D63" s="131" t="s">
        <v>189</v>
      </c>
      <c r="E63" s="157" t="s">
        <v>190</v>
      </c>
      <c r="F63" s="132">
        <f>SUM(F43,F47,F51,F55,F59)</f>
        <v>0</v>
      </c>
      <c r="G63" s="132">
        <f>SUM(G43,G47,G51,G55,G59)</f>
        <v>0</v>
      </c>
      <c r="H63" s="132">
        <f t="shared" ref="H63" si="85">SUM(H43,H47,H51,H55,H59)</f>
        <v>0</v>
      </c>
      <c r="I63" s="133" t="str">
        <f t="shared" si="76"/>
        <v/>
      </c>
    </row>
    <row r="64" spans="3:9" ht="28.5" customHeight="1" x14ac:dyDescent="0.7">
      <c r="C64" s="120" t="s">
        <v>201</v>
      </c>
      <c r="D64" s="135" t="s">
        <v>191</v>
      </c>
      <c r="E64" s="123" t="s">
        <v>192</v>
      </c>
      <c r="F64" s="25">
        <f>SUM(F44,F48,F52,F56,F60)</f>
        <v>0</v>
      </c>
      <c r="G64" s="25">
        <f t="shared" ref="G64:H65" si="86">SUM(G44,G48,G52,G56,G60)</f>
        <v>0</v>
      </c>
      <c r="H64" s="25">
        <f t="shared" si="86"/>
        <v>0</v>
      </c>
      <c r="I64" s="124" t="str">
        <f t="shared" si="76"/>
        <v/>
      </c>
    </row>
    <row r="65" spans="2:9" ht="28.5" customHeight="1" x14ac:dyDescent="0.7">
      <c r="C65" s="120" t="s">
        <v>201</v>
      </c>
      <c r="D65" s="135" t="s">
        <v>193</v>
      </c>
      <c r="E65" s="123" t="s">
        <v>194</v>
      </c>
      <c r="F65" s="25">
        <f>SUM(F45,F49,F53,F57,F61)</f>
        <v>0</v>
      </c>
      <c r="G65" s="25">
        <f t="shared" si="86"/>
        <v>0</v>
      </c>
      <c r="H65" s="25">
        <f t="shared" si="86"/>
        <v>0</v>
      </c>
      <c r="I65" s="124" t="str">
        <f t="shared" si="76"/>
        <v/>
      </c>
    </row>
    <row r="66" spans="2:9" ht="28.5" customHeight="1" x14ac:dyDescent="0.7">
      <c r="C66" s="121" t="s">
        <v>201</v>
      </c>
      <c r="D66" s="136" t="s">
        <v>195</v>
      </c>
      <c r="E66" s="137" t="s">
        <v>196</v>
      </c>
      <c r="F66" s="138">
        <f>SUM(F63:F65)</f>
        <v>0</v>
      </c>
      <c r="G66" s="138">
        <f t="shared" ref="G66" si="87">SUM(G63:G65)</f>
        <v>0</v>
      </c>
      <c r="H66" s="138">
        <f>SUM(H63:H65)</f>
        <v>0</v>
      </c>
      <c r="I66" s="139" t="str">
        <f t="shared" si="76"/>
        <v/>
      </c>
    </row>
    <row r="67" spans="2:9" ht="29.25" customHeight="1" x14ac:dyDescent="0.7">
      <c r="C67" s="153" t="s">
        <v>203</v>
      </c>
      <c r="D67" s="154"/>
      <c r="E67" s="155"/>
      <c r="F67" s="151"/>
      <c r="G67" s="151">
        <f>SUM(G46,G50,G54)</f>
        <v>0</v>
      </c>
      <c r="H67" s="151"/>
      <c r="I67" s="152"/>
    </row>
    <row r="68" spans="2:9" x14ac:dyDescent="0.7">
      <c r="G68" s="148"/>
    </row>
    <row r="69" spans="2:9" x14ac:dyDescent="0.7">
      <c r="G69" s="148"/>
    </row>
    <row r="70" spans="2:9" ht="19.899999999999999" x14ac:dyDescent="0.7">
      <c r="B70" s="38" t="s">
        <v>156</v>
      </c>
    </row>
    <row r="71" spans="2:9" x14ac:dyDescent="0.7">
      <c r="C71" s="1" t="s">
        <v>204</v>
      </c>
    </row>
    <row r="72" spans="2:9" x14ac:dyDescent="0.7">
      <c r="C72" s="49" t="s">
        <v>205</v>
      </c>
      <c r="D72" s="49">
        <f>IF(SUM(G17,G21,G25)&gt;=500000,1,0)</f>
        <v>0</v>
      </c>
    </row>
    <row r="73" spans="2:9" x14ac:dyDescent="0.7">
      <c r="C73" s="49" t="s">
        <v>206</v>
      </c>
      <c r="D73" s="49">
        <f>IF(SUM(L17,L21,L25)&gt;=500000,1,0)</f>
        <v>0</v>
      </c>
    </row>
    <row r="74" spans="2:9" x14ac:dyDescent="0.7">
      <c r="C74" s="49" t="s">
        <v>207</v>
      </c>
      <c r="D74" s="49">
        <f>IF(SUM(Q17,Q21,Q25)&gt;=500000,1,0)</f>
        <v>0</v>
      </c>
    </row>
    <row r="75" spans="2:9" x14ac:dyDescent="0.7">
      <c r="C75" s="49" t="s">
        <v>208</v>
      </c>
      <c r="D75" s="49">
        <f>IF(SUM(V17,V21,V25)&gt;=500000,1,0)</f>
        <v>0</v>
      </c>
    </row>
    <row r="76" spans="2:9" x14ac:dyDescent="0.7">
      <c r="C76" s="49" t="s">
        <v>209</v>
      </c>
      <c r="D76" s="49">
        <f>IF(SUM(AA17,AA21,AA25)&gt;=500000,1,0)</f>
        <v>0</v>
      </c>
    </row>
    <row r="77" spans="2:9" x14ac:dyDescent="0.7">
      <c r="C77" s="49" t="s">
        <v>210</v>
      </c>
      <c r="D77" s="49">
        <f>IF(SUM(AF17,AF21,AF25)&gt;=500000,1,0)</f>
        <v>0</v>
      </c>
    </row>
    <row r="78" spans="2:9" x14ac:dyDescent="0.7">
      <c r="C78" s="49" t="s">
        <v>211</v>
      </c>
      <c r="D78" s="49">
        <f>IF(SUM(AK17,AK21,AK25)&gt;=500000,1,0)</f>
        <v>0</v>
      </c>
    </row>
    <row r="79" spans="2:9" x14ac:dyDescent="0.7">
      <c r="C79" s="49" t="s">
        <v>212</v>
      </c>
      <c r="D79" s="49">
        <f>IF(SUM(AP17,AP21,AP25)&gt;=500000,1,0)</f>
        <v>0</v>
      </c>
    </row>
    <row r="80" spans="2:9" x14ac:dyDescent="0.7">
      <c r="C80" s="49" t="s">
        <v>213</v>
      </c>
      <c r="D80" s="49">
        <f>IF(SUM(AU17,AU21,AU25)&gt;=500000,1,0)</f>
        <v>0</v>
      </c>
    </row>
    <row r="81" spans="3:4" x14ac:dyDescent="0.7">
      <c r="C81" s="49" t="s">
        <v>214</v>
      </c>
      <c r="D81" s="49">
        <f>IF(SUM(AZ17,AZ21,AZ25)&gt;=500000,1,0)</f>
        <v>0</v>
      </c>
    </row>
    <row r="82" spans="3:4" x14ac:dyDescent="0.7">
      <c r="C82" s="61" t="s">
        <v>215</v>
      </c>
      <c r="D82" s="61">
        <f>SUM(D72:D81)</f>
        <v>0</v>
      </c>
    </row>
  </sheetData>
  <sheetProtection algorithmName="SHA-512" hashValue="/Ix401f0AVqchy2R9FfyksgPp0cbvJaotQwKTxTAFeFdELGqznkXtkaxayU0fQwxkRcGsSgD4pnPGVRXjie8YQ==" saltValue="Jq6efIfKk7qq/iAeX1v3sw==" spinCount="100000" sheet="1" objects="1" scenarios="1"/>
  <phoneticPr fontId="1"/>
  <pageMargins left="0.23622047244094491" right="0.23622047244094491" top="0.74803149606299213" bottom="0.74803149606299213" header="0.31496062992125984" footer="0.31496062992125984"/>
  <pageSetup paperSize="9" scale="10" orientation="landscape" horizontalDpi="300" verticalDpi="0" r:id="rId1"/>
  <colBreaks count="1" manualBreakCount="1">
    <brk id="39" max="1048575" man="1"/>
  </colBreaks>
  <drawing r:id="rId2"/>
  <extLst>
    <ext xmlns:x14="http://schemas.microsoft.com/office/spreadsheetml/2009/9/main" uri="{78C0D931-6437-407d-A8EE-F0AAD7539E65}">
      <x14:conditionalFormattings>
        <x14:conditionalFormatting xmlns:xm="http://schemas.microsoft.com/office/excel/2006/main">
          <x14:cfRule type="expression" priority="9" id="{0D858360-C30B-4CD8-A8B9-7BE661214F74}">
            <xm:f>①申請者情報!$D$31=""</xm:f>
            <x14:dxf>
              <fill>
                <patternFill>
                  <bgColor theme="1" tint="0.499984740745262"/>
                </patternFill>
              </fill>
            </x14:dxf>
          </x14:cfRule>
          <xm:sqref>K14:N37</xm:sqref>
        </x14:conditionalFormatting>
        <x14:conditionalFormatting xmlns:xm="http://schemas.microsoft.com/office/excel/2006/main">
          <x14:cfRule type="expression" priority="8" id="{EECF600B-D140-4E86-AE62-0450155F293C}">
            <xm:f>①申請者情報!$D$33=""</xm:f>
            <x14:dxf>
              <fill>
                <patternFill>
                  <bgColor theme="1" tint="0.499984740745262"/>
                </patternFill>
              </fill>
            </x14:dxf>
          </x14:cfRule>
          <xm:sqref>P14:S37</xm:sqref>
        </x14:conditionalFormatting>
        <x14:conditionalFormatting xmlns:xm="http://schemas.microsoft.com/office/excel/2006/main">
          <x14:cfRule type="expression" priority="7" id="{4442CA04-8A61-4109-B079-F1543764823E}">
            <xm:f>①申請者情報!$D$35=""</xm:f>
            <x14:dxf>
              <fill>
                <patternFill>
                  <bgColor theme="1" tint="0.499984740745262"/>
                </patternFill>
              </fill>
            </x14:dxf>
          </x14:cfRule>
          <xm:sqref>U14:X37</xm:sqref>
        </x14:conditionalFormatting>
        <x14:conditionalFormatting xmlns:xm="http://schemas.microsoft.com/office/excel/2006/main">
          <x14:cfRule type="expression" priority="6" id="{EC44AE0B-DC9A-4608-855D-1B68FC44A785}">
            <xm:f>①申請者情報!$D$37=""</xm:f>
            <x14:dxf>
              <fill>
                <patternFill>
                  <bgColor theme="1" tint="0.499984740745262"/>
                </patternFill>
              </fill>
            </x14:dxf>
          </x14:cfRule>
          <xm:sqref>Z14:AC37</xm:sqref>
        </x14:conditionalFormatting>
        <x14:conditionalFormatting xmlns:xm="http://schemas.microsoft.com/office/excel/2006/main">
          <x14:cfRule type="expression" priority="5" id="{4E1AF61A-211F-4D90-87A1-3887B265E893}">
            <xm:f>①申請者情報!$D$39=""</xm:f>
            <x14:dxf>
              <fill>
                <patternFill>
                  <bgColor theme="1" tint="0.499984740745262"/>
                </patternFill>
              </fill>
            </x14:dxf>
          </x14:cfRule>
          <xm:sqref>AE14:AH37</xm:sqref>
        </x14:conditionalFormatting>
        <x14:conditionalFormatting xmlns:xm="http://schemas.microsoft.com/office/excel/2006/main">
          <x14:cfRule type="expression" priority="4" id="{AF7BF557-8552-40A7-A76F-7FFFCAFD8A6E}">
            <xm:f>①申請者情報!$D$41=""</xm:f>
            <x14:dxf>
              <fill>
                <patternFill>
                  <bgColor theme="1" tint="0.499984740745262"/>
                </patternFill>
              </fill>
            </x14:dxf>
          </x14:cfRule>
          <xm:sqref>AJ14:AM37</xm:sqref>
        </x14:conditionalFormatting>
        <x14:conditionalFormatting xmlns:xm="http://schemas.microsoft.com/office/excel/2006/main">
          <x14:cfRule type="expression" priority="3" id="{73F409A3-2937-4F1C-B4C1-518CB64FD381}">
            <xm:f>①申請者情報!$D$43=""</xm:f>
            <x14:dxf>
              <fill>
                <patternFill>
                  <bgColor theme="1" tint="0.499984740745262"/>
                </patternFill>
              </fill>
            </x14:dxf>
          </x14:cfRule>
          <xm:sqref>AO14:AR37</xm:sqref>
        </x14:conditionalFormatting>
        <x14:conditionalFormatting xmlns:xm="http://schemas.microsoft.com/office/excel/2006/main">
          <x14:cfRule type="expression" priority="2" id="{2780DF87-5BEC-411B-AFEA-DE9B6E5FE5D3}">
            <xm:f>①申請者情報!$D$45=""</xm:f>
            <x14:dxf>
              <fill>
                <patternFill>
                  <bgColor theme="1" tint="0.499984740745262"/>
                </patternFill>
              </fill>
            </x14:dxf>
          </x14:cfRule>
          <xm:sqref>AT14:AW37</xm:sqref>
        </x14:conditionalFormatting>
        <x14:conditionalFormatting xmlns:xm="http://schemas.microsoft.com/office/excel/2006/main">
          <x14:cfRule type="expression" priority="1" id="{16064F9F-00B8-44AF-90C8-AD549AD6418B}">
            <xm:f>①申請者情報!$D$47=""</xm:f>
            <x14:dxf>
              <fill>
                <patternFill>
                  <bgColor theme="1" tint="0.499984740745262"/>
                </patternFill>
              </fill>
            </x14:dxf>
          </x14:cfRule>
          <xm:sqref>AY14:BB37</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A08EBF-E363-4B58-9B8B-F298A39BA61F}">
  <dimension ref="B2:D18"/>
  <sheetViews>
    <sheetView showGridLines="0" zoomScaleNormal="100" workbookViewId="0"/>
  </sheetViews>
  <sheetFormatPr defaultRowHeight="17.649999999999999" x14ac:dyDescent="0.7"/>
  <cols>
    <col min="1" max="1" width="3.25" customWidth="1"/>
    <col min="4" max="4" width="60.25" customWidth="1"/>
  </cols>
  <sheetData>
    <row r="2" spans="2:4" x14ac:dyDescent="0.7">
      <c r="B2" s="29" t="s">
        <v>216</v>
      </c>
      <c r="C2" s="31" t="s">
        <v>217</v>
      </c>
      <c r="D2" s="27" t="s">
        <v>218</v>
      </c>
    </row>
    <row r="3" spans="2:4" ht="35.25" x14ac:dyDescent="0.7">
      <c r="B3" s="54">
        <v>1</v>
      </c>
      <c r="C3" s="55" t="s">
        <v>219</v>
      </c>
      <c r="D3" s="56" t="s">
        <v>220</v>
      </c>
    </row>
    <row r="4" spans="2:4" ht="52.9" x14ac:dyDescent="0.7">
      <c r="B4" s="54">
        <v>2</v>
      </c>
      <c r="C4" s="55" t="s">
        <v>219</v>
      </c>
      <c r="D4" s="56" t="s">
        <v>221</v>
      </c>
    </row>
    <row r="5" spans="2:4" ht="52.9" x14ac:dyDescent="0.7">
      <c r="B5" s="54">
        <v>3</v>
      </c>
      <c r="C5" s="55" t="s">
        <v>219</v>
      </c>
      <c r="D5" s="56" t="s">
        <v>222</v>
      </c>
    </row>
    <row r="6" spans="2:4" ht="52.9" x14ac:dyDescent="0.7">
      <c r="B6" s="54">
        <v>4</v>
      </c>
      <c r="C6" s="55" t="s">
        <v>219</v>
      </c>
      <c r="D6" s="56" t="s">
        <v>223</v>
      </c>
    </row>
    <row r="7" spans="2:4" ht="52.9" x14ac:dyDescent="0.7">
      <c r="B7" s="54">
        <v>5</v>
      </c>
      <c r="C7" s="55" t="s">
        <v>219</v>
      </c>
      <c r="D7" s="56" t="s">
        <v>224</v>
      </c>
    </row>
    <row r="8" spans="2:4" ht="35.25" x14ac:dyDescent="0.7">
      <c r="B8" s="54">
        <v>6</v>
      </c>
      <c r="C8" s="55" t="s">
        <v>219</v>
      </c>
      <c r="D8" s="56" t="s">
        <v>225</v>
      </c>
    </row>
    <row r="9" spans="2:4" ht="35.25" x14ac:dyDescent="0.7">
      <c r="B9" s="54">
        <v>7</v>
      </c>
      <c r="C9" s="55" t="s">
        <v>219</v>
      </c>
      <c r="D9" s="56" t="s">
        <v>226</v>
      </c>
    </row>
    <row r="10" spans="2:4" ht="35.25" x14ac:dyDescent="0.7">
      <c r="B10" s="54">
        <v>8</v>
      </c>
      <c r="C10" s="55" t="s">
        <v>219</v>
      </c>
      <c r="D10" s="56" t="s">
        <v>227</v>
      </c>
    </row>
    <row r="11" spans="2:4" x14ac:dyDescent="0.7">
      <c r="B11" s="54">
        <v>9</v>
      </c>
      <c r="C11" s="55" t="s">
        <v>219</v>
      </c>
      <c r="D11" s="57" t="s">
        <v>228</v>
      </c>
    </row>
    <row r="12" spans="2:4" ht="52.9" x14ac:dyDescent="0.7">
      <c r="B12" s="54">
        <v>10</v>
      </c>
      <c r="C12" s="55" t="s">
        <v>219</v>
      </c>
      <c r="D12" s="56" t="s">
        <v>229</v>
      </c>
    </row>
    <row r="13" spans="2:4" ht="35.25" x14ac:dyDescent="0.7">
      <c r="B13" s="54">
        <v>11</v>
      </c>
      <c r="C13" s="55" t="s">
        <v>219</v>
      </c>
      <c r="D13" s="56" t="s">
        <v>230</v>
      </c>
    </row>
    <row r="14" spans="2:4" ht="52.9" x14ac:dyDescent="0.7">
      <c r="B14" s="54">
        <v>12</v>
      </c>
      <c r="C14" s="55" t="s">
        <v>219</v>
      </c>
      <c r="D14" s="56" t="s">
        <v>231</v>
      </c>
    </row>
    <row r="15" spans="2:4" x14ac:dyDescent="0.7">
      <c r="B15" s="54">
        <v>13</v>
      </c>
      <c r="C15" s="55" t="s">
        <v>219</v>
      </c>
      <c r="D15" s="57" t="s">
        <v>232</v>
      </c>
    </row>
    <row r="16" spans="2:4" ht="35.25" x14ac:dyDescent="0.7">
      <c r="B16" s="54">
        <v>14</v>
      </c>
      <c r="C16" s="55" t="s">
        <v>233</v>
      </c>
      <c r="D16" s="56" t="s">
        <v>234</v>
      </c>
    </row>
    <row r="17" spans="2:4" x14ac:dyDescent="0.7">
      <c r="B17" s="30"/>
      <c r="C17" s="32"/>
      <c r="D17" s="28"/>
    </row>
    <row r="18" spans="2:4" x14ac:dyDescent="0.7">
      <c r="B18" s="30"/>
      <c r="C18" s="32"/>
      <c r="D18" s="28"/>
    </row>
  </sheetData>
  <phoneticPr fontId="1"/>
  <pageMargins left="0.7" right="0.7" top="0.75" bottom="0.75" header="0.3" footer="0.3"/>
  <drawing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8B9687-591C-4FF6-A8BF-83CFB0C3F7D2}">
  <sheetPr>
    <tabColor theme="1"/>
  </sheetPr>
  <dimension ref="A1"/>
  <sheetViews>
    <sheetView view="pageBreakPreview" zoomScale="60" zoomScaleNormal="100" workbookViewId="0"/>
  </sheetViews>
  <sheetFormatPr defaultRowHeight="17.649999999999999" x14ac:dyDescent="0.7"/>
  <sheetData/>
  <sheetProtection algorithmName="SHA-512" hashValue="QR8v/KQIO1/tUzIwJB93bJfJVufB0uiy9NLC+wouzWNdV0vTtT97SmvkgKNBxm2xiE5pjU1ZiF+tFjF98sW5vw==" saltValue="0fvCbgPgTSvnGjZeSBvhZw==" spinCount="100000" sheet="1" objects="1" scenarios="1"/>
  <phoneticPr fontId="1"/>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40FE45-BAC9-46C3-910C-A20F0E2DFB8A}">
  <sheetPr>
    <tabColor theme="7" tint="0.79998168889431442"/>
    <pageSetUpPr fitToPage="1"/>
  </sheetPr>
  <dimension ref="A1:R225"/>
  <sheetViews>
    <sheetView showGridLines="0" zoomScale="85" zoomScaleNormal="85" workbookViewId="0">
      <pane xSplit="6" ySplit="13" topLeftCell="G14" activePane="bottomRight" state="frozen"/>
      <selection pane="topRight"/>
      <selection pane="bottomLeft"/>
      <selection pane="bottomRight" activeCell="E9" sqref="E9"/>
    </sheetView>
  </sheetViews>
  <sheetFormatPr defaultColWidth="9" defaultRowHeight="17.649999999999999" x14ac:dyDescent="0.7"/>
  <cols>
    <col min="1" max="3" width="3.75" style="1" customWidth="1"/>
    <col min="4" max="4" width="5.5" style="3" bestFit="1" customWidth="1"/>
    <col min="5" max="5" width="74" style="1" customWidth="1"/>
    <col min="6" max="6" width="31.375" style="1" bestFit="1" customWidth="1"/>
    <col min="7" max="16" width="12.5" style="1" customWidth="1"/>
    <col min="17" max="17" width="9" style="1"/>
    <col min="18" max="21" width="12.5" style="1" customWidth="1"/>
    <col min="22" max="16384" width="9" style="1"/>
  </cols>
  <sheetData>
    <row r="1" spans="1:16" ht="14.45" customHeight="1" x14ac:dyDescent="0.7">
      <c r="A1" s="149" t="s">
        <v>15</v>
      </c>
    </row>
    <row r="2" spans="1:16" ht="7.5" customHeight="1" x14ac:dyDescent="0.7">
      <c r="A2" s="71"/>
    </row>
    <row r="3" spans="1:16" ht="22.9" x14ac:dyDescent="0.7">
      <c r="B3" s="109" t="s">
        <v>47</v>
      </c>
    </row>
    <row r="4" spans="1:16" ht="16.149999999999999" customHeight="1" thickBot="1" x14ac:dyDescent="0.75">
      <c r="B4" s="8"/>
      <c r="C4" s="8"/>
    </row>
    <row r="5" spans="1:16" ht="18" thickBot="1" x14ac:dyDescent="0.75">
      <c r="B5" s="8"/>
      <c r="C5" s="189" t="str">
        <f>IF(COUNTIF(G216:G225,"非該当")&gt;0,"要件を満たしていない入力項目が残存しています。最下行の&lt;要件の充足チェック&gt;欄で詳細を確認してください。","")</f>
        <v>要件を満たしていない入力項目が残存しています。最下行の&lt;要件の充足チェック&gt;欄で詳細を確認してください。</v>
      </c>
      <c r="D5" s="191"/>
      <c r="E5" s="191"/>
      <c r="F5" s="192"/>
    </row>
    <row r="6" spans="1:16" ht="16.149999999999999" customHeight="1" x14ac:dyDescent="0.7">
      <c r="B6" s="8"/>
      <c r="J6" s="102"/>
    </row>
    <row r="7" spans="1:16" ht="16.149999999999999" customHeight="1" x14ac:dyDescent="0.7">
      <c r="D7" s="53" t="s">
        <v>48</v>
      </c>
      <c r="E7" s="206" t="str">
        <f>IF(①申請者情報!$D$6="","",①申請者情報!$D$6)</f>
        <v/>
      </c>
      <c r="J7" s="102"/>
    </row>
    <row r="8" spans="1:16" ht="16.149999999999999" customHeight="1" x14ac:dyDescent="0.7">
      <c r="D8" s="53" t="s">
        <v>49</v>
      </c>
      <c r="E8" s="180" t="str">
        <f>_xlfn.CONCAT(①申請者情報!$D$31)</f>
        <v/>
      </c>
      <c r="J8" s="102"/>
    </row>
    <row r="9" spans="1:16" ht="16.149999999999999" customHeight="1" x14ac:dyDescent="0.7">
      <c r="B9" s="8"/>
      <c r="D9" s="53" t="s">
        <v>50</v>
      </c>
      <c r="E9" s="193"/>
    </row>
    <row r="10" spans="1:16" ht="16.149999999999999" customHeight="1" x14ac:dyDescent="0.7">
      <c r="D10" s="53" t="s">
        <v>51</v>
      </c>
      <c r="E10" s="193"/>
      <c r="F10" s="84"/>
      <c r="G10" s="1" t="s">
        <v>52</v>
      </c>
    </row>
    <row r="11" spans="1:16" x14ac:dyDescent="0.7">
      <c r="C11" s="8"/>
      <c r="D11" s="53" t="s">
        <v>53</v>
      </c>
      <c r="G11" s="97" t="s">
        <v>54</v>
      </c>
      <c r="H11" s="97" t="s">
        <v>55</v>
      </c>
      <c r="I11" s="97" t="s">
        <v>56</v>
      </c>
      <c r="J11" s="187" t="s">
        <v>57</v>
      </c>
      <c r="K11" s="187"/>
      <c r="L11" s="187"/>
      <c r="M11" s="187"/>
      <c r="N11" s="187"/>
      <c r="O11" s="187"/>
      <c r="P11" s="187"/>
    </row>
    <row r="12" spans="1:16" x14ac:dyDescent="0.7">
      <c r="B12" s="8"/>
      <c r="D12" s="53" t="s">
        <v>58</v>
      </c>
      <c r="E12" s="194"/>
      <c r="G12" s="188" t="str">
        <f>IF($E$9="","",EDATE(H12,-12))</f>
        <v/>
      </c>
      <c r="H12" s="188" t="str">
        <f>IF($E$9="","",EDATE(I12,-12))</f>
        <v/>
      </c>
      <c r="I12" s="188" t="str">
        <f>IF($E$9="","",$E$9)</f>
        <v/>
      </c>
      <c r="J12" s="188" t="str">
        <f t="shared" ref="J12:P12" si="0">IF($E$9="","",EDATE(I12,12))</f>
        <v/>
      </c>
      <c r="K12" s="188" t="str">
        <f t="shared" si="0"/>
        <v/>
      </c>
      <c r="L12" s="188" t="str">
        <f t="shared" si="0"/>
        <v/>
      </c>
      <c r="M12" s="188" t="str">
        <f t="shared" si="0"/>
        <v/>
      </c>
      <c r="N12" s="188" t="str">
        <f t="shared" si="0"/>
        <v/>
      </c>
      <c r="O12" s="188" t="str">
        <f t="shared" si="0"/>
        <v/>
      </c>
      <c r="P12" s="188" t="str">
        <f t="shared" si="0"/>
        <v/>
      </c>
    </row>
    <row r="13" spans="1:16" x14ac:dyDescent="0.7">
      <c r="D13" s="1"/>
      <c r="E13" s="169" t="str">
        <f>IF(E12="","",IF(①申請者情報!$D$26="該当する",EDATE($E$12,12),$E$12))</f>
        <v/>
      </c>
      <c r="G13" s="159" t="str">
        <f>IFERROR(IF(AND(G12&lt;&gt;"",$E$13=G12),"基準年",IF($E$13&lt;G12,IF(YEAR(G12)-YEAR($E$13)&lt;4,"事業化報告"&amp;YEAR(G12)-YEAR($E$13)&amp;"年目","－"),"")),"")</f>
        <v/>
      </c>
      <c r="H13" s="159" t="str">
        <f t="shared" ref="H13:P13" si="1">IFERROR(IF(AND(H12&lt;&gt;"",$E$13=H12),"基準年",IF($E$13&lt;H12,IF(YEAR(H12)-YEAR($E$13)&lt;4,"事業化報告"&amp;YEAR(H12)-YEAR($E$13)&amp;"年目","－"),"")),"")</f>
        <v/>
      </c>
      <c r="I13" s="159" t="str">
        <f t="shared" si="1"/>
        <v/>
      </c>
      <c r="J13" s="159" t="str">
        <f t="shared" si="1"/>
        <v/>
      </c>
      <c r="K13" s="159" t="str">
        <f t="shared" si="1"/>
        <v/>
      </c>
      <c r="L13" s="159" t="str">
        <f t="shared" si="1"/>
        <v/>
      </c>
      <c r="M13" s="159" t="str">
        <f t="shared" si="1"/>
        <v/>
      </c>
      <c r="N13" s="159" t="str">
        <f t="shared" si="1"/>
        <v/>
      </c>
      <c r="O13" s="159" t="str">
        <f t="shared" si="1"/>
        <v/>
      </c>
      <c r="P13" s="159" t="str">
        <f t="shared" si="1"/>
        <v/>
      </c>
    </row>
    <row r="14" spans="1:16" ht="19.899999999999999" x14ac:dyDescent="0.7">
      <c r="B14" s="38" t="s">
        <v>59</v>
      </c>
      <c r="D14" s="1"/>
      <c r="F14" s="48"/>
    </row>
    <row r="15" spans="1:16" x14ac:dyDescent="0.7">
      <c r="B15" s="82">
        <f>MAX($B$14:B14)+1</f>
        <v>1</v>
      </c>
      <c r="C15" s="75" t="s">
        <v>60</v>
      </c>
      <c r="D15" s="46"/>
      <c r="E15" s="47"/>
      <c r="F15" s="47"/>
      <c r="G15" s="23"/>
      <c r="H15" s="23"/>
      <c r="I15" s="23"/>
      <c r="J15" s="23"/>
      <c r="K15" s="23"/>
      <c r="L15" s="23"/>
      <c r="M15" s="23"/>
      <c r="N15" s="23"/>
      <c r="O15" s="23"/>
      <c r="P15" s="23"/>
    </row>
    <row r="16" spans="1:16" ht="29.25" customHeight="1" x14ac:dyDescent="0.7">
      <c r="C16" s="163"/>
      <c r="D16" s="5" t="str">
        <f>MAX($B$15:B16)&amp;"-"&amp;COUNTA($D$15:D15)+1</f>
        <v>1-1</v>
      </c>
      <c r="E16" s="40" t="s">
        <v>61</v>
      </c>
      <c r="F16" s="41"/>
      <c r="G16" s="195"/>
      <c r="H16" s="195"/>
      <c r="I16" s="195"/>
      <c r="J16" s="37"/>
      <c r="K16" s="37"/>
      <c r="L16" s="37"/>
      <c r="M16" s="37"/>
      <c r="N16" s="37"/>
      <c r="O16" s="37"/>
      <c r="P16" s="37"/>
    </row>
    <row r="17" spans="2:16" ht="29.25" customHeight="1" x14ac:dyDescent="0.7">
      <c r="C17" s="9"/>
      <c r="D17" s="5" t="str">
        <f>MAX($B$15:B17)&amp;"-"&amp;COUNTA($D$15:D16)+1</f>
        <v>1-2</v>
      </c>
      <c r="E17" s="160" t="s">
        <v>62</v>
      </c>
      <c r="F17" s="39"/>
      <c r="G17" s="195"/>
      <c r="H17" s="195"/>
      <c r="I17" s="195"/>
      <c r="J17" s="37"/>
      <c r="K17" s="37"/>
      <c r="L17" s="37"/>
      <c r="M17" s="37"/>
      <c r="N17" s="37"/>
      <c r="O17" s="37"/>
      <c r="P17" s="37"/>
    </row>
    <row r="18" spans="2:16" ht="29.25" customHeight="1" x14ac:dyDescent="0.7">
      <c r="C18" s="9"/>
      <c r="D18" s="5" t="str">
        <f>MAX($B$15:B18)&amp;"-"&amp;COUNTA($D$15:D17)+1</f>
        <v>1-3</v>
      </c>
      <c r="E18" s="160" t="s">
        <v>63</v>
      </c>
      <c r="F18" s="39"/>
      <c r="G18" s="195"/>
      <c r="H18" s="195"/>
      <c r="I18" s="195"/>
      <c r="J18" s="37"/>
      <c r="K18" s="37"/>
      <c r="L18" s="37"/>
      <c r="M18" s="37"/>
      <c r="N18" s="37"/>
      <c r="O18" s="37"/>
      <c r="P18" s="37"/>
    </row>
    <row r="19" spans="2:16" ht="29.25" customHeight="1" x14ac:dyDescent="0.7">
      <c r="C19" s="9"/>
      <c r="D19" s="5" t="str">
        <f>MAX($B$15:B19)&amp;"-"&amp;COUNTA($D$15:D18)+1</f>
        <v>1-4</v>
      </c>
      <c r="E19" s="161" t="s">
        <v>64</v>
      </c>
      <c r="F19" s="39"/>
      <c r="G19" s="195"/>
      <c r="H19" s="195"/>
      <c r="I19" s="195"/>
      <c r="J19" s="37"/>
      <c r="K19" s="37"/>
      <c r="L19" s="37"/>
      <c r="M19" s="37"/>
      <c r="N19" s="37"/>
      <c r="O19" s="37"/>
      <c r="P19" s="37"/>
    </row>
    <row r="20" spans="2:16" ht="29.25" customHeight="1" x14ac:dyDescent="0.7">
      <c r="C20" s="9"/>
      <c r="D20" s="5" t="str">
        <f>MAX($B$15:B20)&amp;"-"&amp;COUNTA($D$15:D19)+1</f>
        <v>1-5</v>
      </c>
      <c r="E20" s="161" t="s">
        <v>65</v>
      </c>
      <c r="F20" s="39"/>
      <c r="G20" s="195"/>
      <c r="H20" s="195"/>
      <c r="I20" s="195"/>
      <c r="J20" s="37"/>
      <c r="K20" s="37"/>
      <c r="L20" s="37"/>
      <c r="M20" s="37"/>
      <c r="N20" s="37"/>
      <c r="O20" s="37"/>
      <c r="P20" s="37"/>
    </row>
    <row r="21" spans="2:16" ht="29.25" customHeight="1" x14ac:dyDescent="0.7">
      <c r="C21" s="9"/>
      <c r="D21" s="5" t="str">
        <f>MAX($B$15:B21)&amp;"-"&amp;COUNTA($D$15:D20)+1</f>
        <v>1-6</v>
      </c>
      <c r="E21" s="40" t="s">
        <v>66</v>
      </c>
      <c r="F21" s="41"/>
      <c r="G21" s="195"/>
      <c r="H21" s="195"/>
      <c r="I21" s="195"/>
      <c r="J21" s="37"/>
      <c r="K21" s="37"/>
      <c r="L21" s="37"/>
      <c r="M21" s="37"/>
      <c r="N21" s="37"/>
      <c r="O21" s="37"/>
      <c r="P21" s="37"/>
    </row>
    <row r="22" spans="2:16" ht="29.25" customHeight="1" x14ac:dyDescent="0.7">
      <c r="C22" s="9"/>
      <c r="D22" s="5" t="str">
        <f>MAX($B$15:B22)&amp;"-"&amp;COUNTA($D$15:D21)+1</f>
        <v>1-7</v>
      </c>
      <c r="E22" s="160" t="s">
        <v>67</v>
      </c>
      <c r="F22" s="39"/>
      <c r="G22" s="195"/>
      <c r="H22" s="195"/>
      <c r="I22" s="195"/>
      <c r="J22" s="37"/>
      <c r="K22" s="37"/>
      <c r="L22" s="37"/>
      <c r="M22" s="37"/>
      <c r="N22" s="37"/>
      <c r="O22" s="37"/>
      <c r="P22" s="37"/>
    </row>
    <row r="23" spans="2:16" ht="29.25" customHeight="1" x14ac:dyDescent="0.7">
      <c r="C23" s="9"/>
      <c r="D23" s="5" t="str">
        <f>MAX($B$15:B23)&amp;"-"&amp;COUNTA($D$15:D22)+1</f>
        <v>1-8</v>
      </c>
      <c r="E23" s="160" t="s">
        <v>68</v>
      </c>
      <c r="F23" s="39"/>
      <c r="G23" s="195"/>
      <c r="H23" s="195"/>
      <c r="I23" s="195"/>
      <c r="J23" s="37"/>
      <c r="K23" s="37"/>
      <c r="L23" s="37"/>
      <c r="M23" s="37"/>
      <c r="N23" s="37"/>
      <c r="O23" s="37"/>
      <c r="P23" s="37"/>
    </row>
    <row r="24" spans="2:16" ht="29.25" customHeight="1" x14ac:dyDescent="0.7">
      <c r="C24" s="9"/>
      <c r="D24" s="5" t="str">
        <f>MAX($B$15:B24)&amp;"-"&amp;COUNTA($D$15:D23)+1</f>
        <v>1-9</v>
      </c>
      <c r="E24" s="40" t="s">
        <v>69</v>
      </c>
      <c r="F24" s="41"/>
      <c r="G24" s="24">
        <f>G16-G21</f>
        <v>0</v>
      </c>
      <c r="H24" s="24">
        <f>H16-H21</f>
        <v>0</v>
      </c>
      <c r="I24" s="24">
        <f>I16-I21</f>
        <v>0</v>
      </c>
      <c r="J24" s="37"/>
      <c r="K24" s="37"/>
      <c r="L24" s="37"/>
      <c r="M24" s="37"/>
      <c r="N24" s="37"/>
      <c r="O24" s="37"/>
      <c r="P24" s="37"/>
    </row>
    <row r="25" spans="2:16" x14ac:dyDescent="0.7">
      <c r="D25" s="63"/>
      <c r="E25" s="62"/>
      <c r="F25" s="62"/>
      <c r="G25" s="62"/>
      <c r="H25" s="62"/>
      <c r="I25" s="62"/>
      <c r="J25" s="62"/>
      <c r="K25" s="62"/>
      <c r="L25" s="62"/>
      <c r="M25" s="62"/>
      <c r="N25" s="62"/>
      <c r="O25" s="62"/>
      <c r="P25" s="62"/>
    </row>
    <row r="26" spans="2:16" x14ac:dyDescent="0.7">
      <c r="B26" s="82">
        <f>MAX($B$14:B25)+1</f>
        <v>2</v>
      </c>
      <c r="C26" s="75" t="s">
        <v>70</v>
      </c>
      <c r="D26" s="46"/>
      <c r="E26" s="47"/>
      <c r="F26" s="47"/>
      <c r="G26" s="23"/>
      <c r="H26" s="23"/>
      <c r="I26" s="23"/>
      <c r="J26" s="23"/>
      <c r="K26" s="23"/>
      <c r="L26" s="23"/>
      <c r="M26" s="23"/>
      <c r="N26" s="23"/>
      <c r="O26" s="23"/>
      <c r="P26" s="23"/>
    </row>
    <row r="27" spans="2:16" ht="29.25" customHeight="1" x14ac:dyDescent="0.7">
      <c r="C27" s="62"/>
      <c r="D27" s="5" t="str">
        <f>MAX($B$15:B27)&amp;"-"&amp;COUNTA($D$26:D26)+1</f>
        <v>2-1</v>
      </c>
      <c r="E27" s="40" t="s">
        <v>71</v>
      </c>
      <c r="F27" s="39"/>
      <c r="G27" s="195"/>
      <c r="H27" s="195"/>
      <c r="I27" s="195"/>
      <c r="J27" s="195"/>
      <c r="K27" s="195"/>
      <c r="L27" s="195"/>
      <c r="M27" s="195"/>
      <c r="N27" s="142"/>
      <c r="O27" s="142"/>
      <c r="P27" s="142"/>
    </row>
    <row r="28" spans="2:16" ht="29.25" customHeight="1" x14ac:dyDescent="0.7">
      <c r="D28" s="5" t="str">
        <f>MAX($B$15:B28)&amp;"-"&amp;COUNTA($D$26:D27)+1</f>
        <v>2-2</v>
      </c>
      <c r="E28" s="40" t="s">
        <v>72</v>
      </c>
      <c r="F28" s="39"/>
      <c r="G28" s="195"/>
      <c r="H28" s="195"/>
      <c r="I28" s="195"/>
      <c r="J28" s="195"/>
      <c r="K28" s="195"/>
      <c r="L28" s="195"/>
      <c r="M28" s="195"/>
      <c r="N28" s="142"/>
      <c r="O28" s="142"/>
      <c r="P28" s="142"/>
    </row>
    <row r="29" spans="2:16" ht="29.25" customHeight="1" x14ac:dyDescent="0.7">
      <c r="D29" s="5" t="str">
        <f>MAX($B$15:B29)&amp;"-"&amp;COUNTA($D$26:D28)+1</f>
        <v>2-3</v>
      </c>
      <c r="E29" s="40" t="s">
        <v>73</v>
      </c>
      <c r="F29" s="39"/>
      <c r="G29" s="195"/>
      <c r="H29" s="195"/>
      <c r="I29" s="195"/>
      <c r="J29" s="195"/>
      <c r="K29" s="195"/>
      <c r="L29" s="195"/>
      <c r="M29" s="195"/>
      <c r="N29" s="142"/>
      <c r="O29" s="142"/>
      <c r="P29" s="142"/>
    </row>
    <row r="30" spans="2:16" ht="29.25" customHeight="1" x14ac:dyDescent="0.7">
      <c r="D30" s="5" t="str">
        <f>MAX($B$15:B30)&amp;"-"&amp;COUNTA($D$26:D29)+1</f>
        <v>2-4</v>
      </c>
      <c r="E30" s="40" t="s">
        <v>74</v>
      </c>
      <c r="F30" s="39"/>
      <c r="G30" s="195"/>
      <c r="H30" s="195"/>
      <c r="I30" s="195"/>
      <c r="J30" s="195"/>
      <c r="K30" s="195"/>
      <c r="L30" s="195"/>
      <c r="M30" s="195"/>
      <c r="N30" s="142"/>
      <c r="O30" s="142"/>
      <c r="P30" s="142"/>
    </row>
    <row r="31" spans="2:16" ht="29.25" customHeight="1" x14ac:dyDescent="0.7">
      <c r="C31" s="9"/>
      <c r="D31" s="5" t="str">
        <f>MAX($B$15:B31)&amp;"-"&amp;COUNTA($D$26:D30)+1</f>
        <v>2-5</v>
      </c>
      <c r="E31" s="40" t="s">
        <v>75</v>
      </c>
      <c r="F31" s="39"/>
      <c r="G31" s="195"/>
      <c r="H31" s="195"/>
      <c r="I31" s="195"/>
      <c r="J31" s="195"/>
      <c r="K31" s="195"/>
      <c r="L31" s="195"/>
      <c r="M31" s="195"/>
      <c r="N31" s="142"/>
      <c r="O31" s="142"/>
      <c r="P31" s="142"/>
    </row>
    <row r="32" spans="2:16" ht="29.25" customHeight="1" x14ac:dyDescent="0.7">
      <c r="C32" s="9"/>
      <c r="D32" s="5" t="str">
        <f>MAX($B$15:B32)&amp;"-"&amp;COUNTA($D$26:D31)+1</f>
        <v>2-6</v>
      </c>
      <c r="E32" s="40" t="s">
        <v>76</v>
      </c>
      <c r="F32" s="39"/>
      <c r="G32" s="195"/>
      <c r="H32" s="195"/>
      <c r="I32" s="195"/>
      <c r="J32" s="195"/>
      <c r="K32" s="195"/>
      <c r="L32" s="195"/>
      <c r="M32" s="195"/>
      <c r="N32" s="142"/>
      <c r="O32" s="142"/>
      <c r="P32" s="142"/>
    </row>
    <row r="33" spans="2:18" ht="29.25" customHeight="1" x14ac:dyDescent="0.7">
      <c r="C33" s="9"/>
      <c r="D33" s="7" t="str">
        <f>MAX($B$15:B33)&amp;"-"&amp;COUNTA($D$26:D32)+1</f>
        <v>2-7</v>
      </c>
      <c r="E33" s="164" t="s">
        <v>77</v>
      </c>
      <c r="F33" s="43"/>
      <c r="G33" s="24">
        <f>+G29+G30+G31+G32</f>
        <v>0</v>
      </c>
      <c r="H33" s="25">
        <f>+H29+H30+H31+H32</f>
        <v>0</v>
      </c>
      <c r="I33" s="36">
        <f t="shared" ref="I33:P33" si="2">+I29+I30+I31+I32</f>
        <v>0</v>
      </c>
      <c r="J33" s="25">
        <f t="shared" si="2"/>
        <v>0</v>
      </c>
      <c r="K33" s="25">
        <f t="shared" si="2"/>
        <v>0</v>
      </c>
      <c r="L33" s="25">
        <f t="shared" si="2"/>
        <v>0</v>
      </c>
      <c r="M33" s="25">
        <f t="shared" si="2"/>
        <v>0</v>
      </c>
      <c r="N33" s="25">
        <f t="shared" si="2"/>
        <v>0</v>
      </c>
      <c r="O33" s="25">
        <f t="shared" si="2"/>
        <v>0</v>
      </c>
      <c r="P33" s="25">
        <f t="shared" si="2"/>
        <v>0</v>
      </c>
    </row>
    <row r="34" spans="2:18" ht="29.25" customHeight="1" x14ac:dyDescent="0.7">
      <c r="C34" s="9"/>
      <c r="D34" s="5" t="str">
        <f>MAX($B$15:B34)&amp;"-"&amp;COUNTA($D$26:D33)+1</f>
        <v>2-8</v>
      </c>
      <c r="E34" s="165" t="s">
        <v>78</v>
      </c>
      <c r="F34" s="41" t="s">
        <v>79</v>
      </c>
      <c r="G34" s="197"/>
    </row>
    <row r="35" spans="2:18" ht="29.25" customHeight="1" x14ac:dyDescent="0.7">
      <c r="C35" s="9"/>
      <c r="D35" s="5" t="str">
        <f>MAX($B$15:B35)&amp;"-"&amp;COUNTA($D$26:D34)+1</f>
        <v>2-9</v>
      </c>
      <c r="E35" s="165" t="s">
        <v>80</v>
      </c>
      <c r="F35" s="39" t="s">
        <v>81</v>
      </c>
      <c r="G35" s="195"/>
      <c r="H35" s="142"/>
      <c r="I35" s="196"/>
      <c r="J35" s="142"/>
      <c r="K35" s="142"/>
      <c r="L35" s="142"/>
      <c r="M35" s="142"/>
      <c r="N35" s="142"/>
      <c r="O35" s="142"/>
      <c r="P35" s="142"/>
    </row>
    <row r="36" spans="2:18" ht="29.25" customHeight="1" x14ac:dyDescent="0.7">
      <c r="C36" s="9"/>
      <c r="D36" s="5" t="str">
        <f>MAX($B$15:B36)&amp;"-"&amp;COUNTA($D$26:D35)+1</f>
        <v>2-10</v>
      </c>
      <c r="E36" s="165" t="s">
        <v>82</v>
      </c>
      <c r="F36" s="41" t="s">
        <v>81</v>
      </c>
      <c r="G36" s="195"/>
      <c r="H36" s="142"/>
      <c r="I36" s="196"/>
      <c r="J36" s="142"/>
      <c r="K36" s="142"/>
      <c r="L36" s="142"/>
      <c r="M36" s="142"/>
      <c r="N36" s="142"/>
      <c r="O36" s="142"/>
      <c r="P36" s="142"/>
    </row>
    <row r="37" spans="2:18" ht="29.25" customHeight="1" x14ac:dyDescent="0.7">
      <c r="C37" s="9"/>
      <c r="D37" s="5" t="str">
        <f>MAX($B$15:B37)&amp;"-"&amp;COUNTA($D$26:D36)+1</f>
        <v>2-11</v>
      </c>
      <c r="E37" s="165" t="s">
        <v>83</v>
      </c>
      <c r="F37" s="39" t="s">
        <v>81</v>
      </c>
      <c r="G37" s="195"/>
      <c r="H37" s="142"/>
      <c r="I37" s="196"/>
      <c r="J37" s="142"/>
      <c r="K37" s="142"/>
      <c r="L37" s="142"/>
      <c r="M37" s="142"/>
      <c r="N37" s="142"/>
      <c r="O37" s="142"/>
      <c r="P37" s="142"/>
    </row>
    <row r="38" spans="2:18" ht="29.25" customHeight="1" x14ac:dyDescent="0.7">
      <c r="C38" s="9"/>
      <c r="D38" s="7" t="str">
        <f>MAX($B$15:B38)&amp;"-"&amp;COUNTA($D$26:D37)+1</f>
        <v>2-12</v>
      </c>
      <c r="E38" s="164" t="s">
        <v>84</v>
      </c>
      <c r="F38" s="43"/>
      <c r="G38" s="24" t="str">
        <f t="shared" ref="G38:P38" si="3">IFERROR(+G30/G35,"")</f>
        <v/>
      </c>
      <c r="H38" s="25" t="str">
        <f t="shared" si="3"/>
        <v/>
      </c>
      <c r="I38" s="36" t="str">
        <f t="shared" si="3"/>
        <v/>
      </c>
      <c r="J38" s="25" t="str">
        <f t="shared" si="3"/>
        <v/>
      </c>
      <c r="K38" s="25" t="str">
        <f t="shared" si="3"/>
        <v/>
      </c>
      <c r="L38" s="25" t="str">
        <f t="shared" si="3"/>
        <v/>
      </c>
      <c r="M38" s="25" t="str">
        <f t="shared" si="3"/>
        <v/>
      </c>
      <c r="N38" s="25" t="str">
        <f t="shared" si="3"/>
        <v/>
      </c>
      <c r="O38" s="25" t="str">
        <f t="shared" si="3"/>
        <v/>
      </c>
      <c r="P38" s="25" t="str">
        <f t="shared" si="3"/>
        <v/>
      </c>
    </row>
    <row r="39" spans="2:18" ht="29.25" customHeight="1" x14ac:dyDescent="0.7">
      <c r="C39" s="9"/>
      <c r="D39" s="7" t="str">
        <f>MAX($B$15:B39)&amp;"-"&amp;COUNTA($D$26:D38)+1</f>
        <v>2-13</v>
      </c>
      <c r="E39" s="164" t="s">
        <v>85</v>
      </c>
      <c r="F39" s="44"/>
      <c r="G39" s="24" t="str">
        <f t="shared" ref="G39:P39" si="4">IFERROR(+G30/G36,"")</f>
        <v/>
      </c>
      <c r="H39" s="25" t="str">
        <f t="shared" si="4"/>
        <v/>
      </c>
      <c r="I39" s="36" t="str">
        <f t="shared" si="4"/>
        <v/>
      </c>
      <c r="J39" s="25" t="str">
        <f t="shared" si="4"/>
        <v/>
      </c>
      <c r="K39" s="25" t="str">
        <f t="shared" si="4"/>
        <v/>
      </c>
      <c r="L39" s="25" t="str">
        <f t="shared" si="4"/>
        <v/>
      </c>
      <c r="M39" s="25" t="str">
        <f t="shared" si="4"/>
        <v/>
      </c>
      <c r="N39" s="25" t="str">
        <f t="shared" si="4"/>
        <v/>
      </c>
      <c r="O39" s="25" t="str">
        <f t="shared" si="4"/>
        <v/>
      </c>
      <c r="P39" s="25" t="str">
        <f t="shared" si="4"/>
        <v/>
      </c>
    </row>
    <row r="40" spans="2:18" ht="29.25" customHeight="1" x14ac:dyDescent="0.7">
      <c r="C40" s="9"/>
      <c r="D40" s="7" t="str">
        <f>MAX($B$15:B40)&amp;"-"&amp;COUNTA($D$26:D39)+1</f>
        <v>2-14</v>
      </c>
      <c r="E40" s="164" t="s">
        <v>86</v>
      </c>
      <c r="F40" s="43" t="s">
        <v>87</v>
      </c>
      <c r="G40" s="26"/>
      <c r="H40" s="77" t="str">
        <f t="shared" ref="H40:P41" si="5">IFERROR((H38-G38)/G38,"")</f>
        <v/>
      </c>
      <c r="I40" s="78" t="str">
        <f t="shared" si="5"/>
        <v/>
      </c>
      <c r="J40" s="77" t="str">
        <f t="shared" si="5"/>
        <v/>
      </c>
      <c r="K40" s="77" t="str">
        <f t="shared" si="5"/>
        <v/>
      </c>
      <c r="L40" s="77" t="str">
        <f t="shared" si="5"/>
        <v/>
      </c>
      <c r="M40" s="77" t="str">
        <f t="shared" si="5"/>
        <v/>
      </c>
      <c r="N40" s="77" t="str">
        <f t="shared" si="5"/>
        <v/>
      </c>
      <c r="O40" s="77" t="str">
        <f t="shared" si="5"/>
        <v/>
      </c>
      <c r="P40" s="77" t="str">
        <f t="shared" si="5"/>
        <v/>
      </c>
    </row>
    <row r="41" spans="2:18" ht="29.25" customHeight="1" x14ac:dyDescent="0.7">
      <c r="C41" s="9"/>
      <c r="D41" s="7" t="str">
        <f>MAX($B$15:B41)&amp;"-"&amp;COUNTA($D$26:D40)+1</f>
        <v>2-15</v>
      </c>
      <c r="E41" s="164" t="s">
        <v>88</v>
      </c>
      <c r="F41" s="44" t="s">
        <v>89</v>
      </c>
      <c r="G41" s="26"/>
      <c r="H41" s="77" t="str">
        <f t="shared" si="5"/>
        <v/>
      </c>
      <c r="I41" s="78" t="str">
        <f t="shared" si="5"/>
        <v/>
      </c>
      <c r="J41" s="77" t="str">
        <f t="shared" si="5"/>
        <v/>
      </c>
      <c r="K41" s="77" t="str">
        <f t="shared" si="5"/>
        <v/>
      </c>
      <c r="L41" s="77" t="str">
        <f t="shared" si="5"/>
        <v/>
      </c>
      <c r="M41" s="77" t="str">
        <f t="shared" si="5"/>
        <v/>
      </c>
      <c r="N41" s="77" t="str">
        <f t="shared" si="5"/>
        <v/>
      </c>
      <c r="O41" s="77" t="str">
        <f t="shared" si="5"/>
        <v/>
      </c>
      <c r="P41" s="77" t="str">
        <f t="shared" si="5"/>
        <v/>
      </c>
    </row>
    <row r="42" spans="2:18" ht="29.25" customHeight="1" x14ac:dyDescent="0.7">
      <c r="C42" s="9"/>
      <c r="D42" s="7" t="str">
        <f>MAX($B$15:B42)&amp;"-"&amp;COUNTA($D$26:D41)+1</f>
        <v>2-16</v>
      </c>
      <c r="E42" s="164" t="s">
        <v>90</v>
      </c>
      <c r="F42" s="43"/>
      <c r="G42" s="105" t="str">
        <f t="shared" ref="G42" si="6">IFERROR(+G31/G37,"")</f>
        <v/>
      </c>
      <c r="H42" s="106" t="str">
        <f>IFERROR(+H31/H37,"")</f>
        <v/>
      </c>
      <c r="I42" s="107" t="str">
        <f>IFERROR(+I31/I37,"")</f>
        <v/>
      </c>
      <c r="J42" s="106" t="str">
        <f>IFERROR(+J31/J37,"")</f>
        <v/>
      </c>
      <c r="K42" s="106" t="str">
        <f t="shared" ref="K42:P42" si="7">IFERROR(+K31/K37,"")</f>
        <v/>
      </c>
      <c r="L42" s="106" t="str">
        <f t="shared" si="7"/>
        <v/>
      </c>
      <c r="M42" s="106" t="str">
        <f t="shared" si="7"/>
        <v/>
      </c>
      <c r="N42" s="106" t="str">
        <f t="shared" si="7"/>
        <v/>
      </c>
      <c r="O42" s="106" t="str">
        <f t="shared" si="7"/>
        <v/>
      </c>
      <c r="P42" s="25" t="str">
        <f t="shared" si="7"/>
        <v/>
      </c>
    </row>
    <row r="43" spans="2:18" ht="29.25" customHeight="1" x14ac:dyDescent="0.7">
      <c r="C43" s="9"/>
      <c r="D43" s="7" t="str">
        <f>MAX($B$15:B43)&amp;"-"&amp;COUNTA($D$26:D42)+1</f>
        <v>2-17</v>
      </c>
      <c r="E43" s="164" t="s">
        <v>91</v>
      </c>
      <c r="F43" s="43" t="s">
        <v>87</v>
      </c>
      <c r="G43" s="26"/>
      <c r="H43" s="77" t="str">
        <f>IFERROR((H42-G42)/G42,"")</f>
        <v/>
      </c>
      <c r="I43" s="78" t="str">
        <f>IFERROR((I42-H42)/H42,"")</f>
        <v/>
      </c>
      <c r="J43" s="77" t="str">
        <f>IFERROR((J42-I42)/I42,"")</f>
        <v/>
      </c>
      <c r="K43" s="77" t="str">
        <f t="shared" ref="K43:P43" si="8">IFERROR((K42-J42)/J42,"")</f>
        <v/>
      </c>
      <c r="L43" s="77" t="str">
        <f t="shared" si="8"/>
        <v/>
      </c>
      <c r="M43" s="77" t="str">
        <f t="shared" si="8"/>
        <v/>
      </c>
      <c r="N43" s="77" t="str">
        <f t="shared" si="8"/>
        <v/>
      </c>
      <c r="O43" s="77" t="str">
        <f t="shared" si="8"/>
        <v/>
      </c>
      <c r="P43" s="77" t="str">
        <f t="shared" si="8"/>
        <v/>
      </c>
    </row>
    <row r="44" spans="2:18" ht="29.25" customHeight="1" x14ac:dyDescent="0.7">
      <c r="C44" s="9"/>
      <c r="D44" s="162" t="str">
        <f>MAX($B$15:B44)&amp;"-"&amp;COUNTA($D$26:D43)+1</f>
        <v>2-18</v>
      </c>
      <c r="E44" s="164" t="s">
        <v>92</v>
      </c>
      <c r="F44" s="43"/>
      <c r="G44" s="24" t="str">
        <f>IFERROR(+G33/(G35+G37),"")</f>
        <v/>
      </c>
      <c r="H44" s="25" t="str">
        <f t="shared" ref="H44" si="9">IFERROR(+H33/(H35+H37),"")</f>
        <v/>
      </c>
      <c r="I44" s="36" t="str">
        <f>IFERROR(+I33/(I35+I37),"")</f>
        <v/>
      </c>
      <c r="J44" s="25" t="str">
        <f t="shared" ref="J44:P44" si="10">IFERROR(+J33/(J35+J37),"")</f>
        <v/>
      </c>
      <c r="K44" s="25" t="str">
        <f t="shared" si="10"/>
        <v/>
      </c>
      <c r="L44" s="25" t="str">
        <f t="shared" si="10"/>
        <v/>
      </c>
      <c r="M44" s="25" t="str">
        <f t="shared" si="10"/>
        <v/>
      </c>
      <c r="N44" s="25" t="str">
        <f t="shared" si="10"/>
        <v/>
      </c>
      <c r="O44" s="25" t="str">
        <f t="shared" si="10"/>
        <v/>
      </c>
      <c r="P44" s="25" t="str">
        <f t="shared" si="10"/>
        <v/>
      </c>
    </row>
    <row r="45" spans="2:18" ht="29.25" customHeight="1" x14ac:dyDescent="0.7">
      <c r="C45" s="9"/>
      <c r="D45" s="7" t="str">
        <f>MAX($B$15:B45)&amp;"-"&amp;COUNTA($D$26:D44)+1</f>
        <v>2-19</v>
      </c>
      <c r="E45" s="164" t="s">
        <v>93</v>
      </c>
      <c r="F45" s="44"/>
      <c r="G45" s="24" t="str">
        <f t="shared" ref="G45:H45" si="11">IFERROR(+G33/(G36+G37),"")</f>
        <v/>
      </c>
      <c r="H45" s="25" t="str">
        <f t="shared" si="11"/>
        <v/>
      </c>
      <c r="I45" s="36" t="str">
        <f>IFERROR(+I33/(I36+I37),"")</f>
        <v/>
      </c>
      <c r="J45" s="25" t="str">
        <f t="shared" ref="J45:P45" si="12">IFERROR(+J33/(J36+J37),"")</f>
        <v/>
      </c>
      <c r="K45" s="25" t="str">
        <f t="shared" si="12"/>
        <v/>
      </c>
      <c r="L45" s="25" t="str">
        <f t="shared" si="12"/>
        <v/>
      </c>
      <c r="M45" s="25" t="str">
        <f t="shared" si="12"/>
        <v/>
      </c>
      <c r="N45" s="25" t="str">
        <f t="shared" si="12"/>
        <v/>
      </c>
      <c r="O45" s="25" t="str">
        <f t="shared" si="12"/>
        <v/>
      </c>
      <c r="P45" s="25" t="str">
        <f t="shared" si="12"/>
        <v/>
      </c>
    </row>
    <row r="46" spans="2:18" x14ac:dyDescent="0.7">
      <c r="D46" s="63"/>
      <c r="E46" s="62"/>
      <c r="F46" s="62"/>
      <c r="G46" s="62"/>
      <c r="H46" s="62"/>
      <c r="I46" s="62"/>
      <c r="J46" s="62"/>
      <c r="K46" s="62"/>
      <c r="L46" s="62"/>
      <c r="M46" s="62"/>
      <c r="N46" s="62"/>
      <c r="O46" s="62"/>
      <c r="P46" s="62"/>
    </row>
    <row r="47" spans="2:18" x14ac:dyDescent="0.7">
      <c r="B47" s="82">
        <f>MAX($B$14:B46)+1</f>
        <v>3</v>
      </c>
      <c r="C47" s="75" t="s">
        <v>94</v>
      </c>
      <c r="D47" s="46"/>
      <c r="E47" s="47"/>
      <c r="F47" s="47"/>
      <c r="G47" s="23"/>
      <c r="H47" s="23"/>
      <c r="I47" s="23"/>
      <c r="J47" s="23"/>
      <c r="K47" s="23"/>
      <c r="L47" s="23"/>
      <c r="M47" s="23"/>
      <c r="N47" s="23"/>
      <c r="O47" s="23"/>
      <c r="P47" s="23"/>
    </row>
    <row r="48" spans="2:18" ht="29.25" customHeight="1" x14ac:dyDescent="0.7">
      <c r="C48" s="62"/>
      <c r="D48" s="5" t="str">
        <f>MAX($B$15:B48)&amp;"-"&amp;COUNTA($D$47:D47)+1</f>
        <v>3-1</v>
      </c>
      <c r="E48" s="40" t="s">
        <v>95</v>
      </c>
      <c r="F48" s="39" t="s">
        <v>96</v>
      </c>
      <c r="G48" s="195"/>
      <c r="H48" s="142"/>
      <c r="I48" s="196"/>
      <c r="J48" s="37"/>
      <c r="K48" s="37"/>
      <c r="L48" s="37"/>
      <c r="M48" s="37"/>
      <c r="N48" s="37"/>
      <c r="O48" s="37"/>
      <c r="P48" s="37"/>
      <c r="Q48" s="98" t="s">
        <v>97</v>
      </c>
      <c r="R48" s="98" t="s">
        <v>98</v>
      </c>
    </row>
    <row r="49" spans="2:18" ht="29.25" customHeight="1" x14ac:dyDescent="0.7">
      <c r="D49" s="5" t="str">
        <f>MAX($B$15:B49)&amp;"-"&amp;COUNTA($D$47:D48)+1</f>
        <v>3-2</v>
      </c>
      <c r="E49" s="40" t="s">
        <v>99</v>
      </c>
      <c r="F49" s="39"/>
      <c r="G49" s="195"/>
      <c r="H49" s="142"/>
      <c r="I49" s="196"/>
      <c r="J49" s="37"/>
      <c r="K49" s="37"/>
      <c r="L49" s="37"/>
      <c r="M49" s="37"/>
      <c r="N49" s="37"/>
      <c r="O49" s="37"/>
      <c r="P49" s="37"/>
    </row>
    <row r="50" spans="2:18" ht="29.25" customHeight="1" x14ac:dyDescent="0.7">
      <c r="D50" s="5" t="str">
        <f>MAX($B$15:B50)&amp;"-"&amp;COUNTA($D$47:D49)+1</f>
        <v>3-3</v>
      </c>
      <c r="E50" s="40" t="s">
        <v>100</v>
      </c>
      <c r="F50" s="39" t="s">
        <v>101</v>
      </c>
      <c r="G50" s="195"/>
      <c r="H50" s="142"/>
      <c r="I50" s="196"/>
      <c r="J50" s="37"/>
      <c r="K50" s="37"/>
      <c r="L50" s="37"/>
      <c r="M50" s="37"/>
      <c r="N50" s="37"/>
      <c r="O50" s="37"/>
      <c r="P50" s="37"/>
      <c r="Q50" s="98" t="s">
        <v>102</v>
      </c>
      <c r="R50" s="98" t="s">
        <v>103</v>
      </c>
    </row>
    <row r="51" spans="2:18" ht="29.25" customHeight="1" x14ac:dyDescent="0.7">
      <c r="D51" s="5" t="str">
        <f>MAX($B$15:B51)&amp;"-"&amp;COUNTA($D$47:D50)+1</f>
        <v>3-4</v>
      </c>
      <c r="E51" s="40" t="s">
        <v>104</v>
      </c>
      <c r="F51" s="39" t="s">
        <v>101</v>
      </c>
      <c r="G51" s="195"/>
      <c r="H51" s="142"/>
      <c r="I51" s="196"/>
      <c r="J51" s="37"/>
      <c r="K51" s="37"/>
      <c r="L51" s="37"/>
      <c r="M51" s="37"/>
      <c r="N51" s="37"/>
      <c r="O51" s="37"/>
      <c r="P51" s="37"/>
      <c r="Q51" s="98" t="s">
        <v>105</v>
      </c>
    </row>
    <row r="52" spans="2:18" x14ac:dyDescent="0.7">
      <c r="E52" s="6"/>
      <c r="F52" s="6"/>
    </row>
    <row r="53" spans="2:18" x14ac:dyDescent="0.7">
      <c r="B53" s="82">
        <f>MAX($B$14:B52)+1</f>
        <v>4</v>
      </c>
      <c r="C53" s="74" t="s">
        <v>106</v>
      </c>
    </row>
    <row r="54" spans="2:18" ht="29.25" customHeight="1" x14ac:dyDescent="0.7">
      <c r="C54" s="62"/>
      <c r="D54" s="5" t="str">
        <f>MAX($B$15:B54)&amp;"-"&amp;COUNTA($D$53:D53)+1</f>
        <v>4-1</v>
      </c>
      <c r="E54" s="40" t="s">
        <v>107</v>
      </c>
      <c r="F54" s="39" t="s">
        <v>108</v>
      </c>
      <c r="G54" s="198"/>
      <c r="H54" s="150" t="s">
        <v>109</v>
      </c>
    </row>
    <row r="55" spans="2:18" ht="29.25" customHeight="1" x14ac:dyDescent="0.7">
      <c r="D55" s="5" t="str">
        <f>MAX($B$15:B55)&amp;"-"&amp;COUNTA($D$53:D54)+1</f>
        <v>4-2</v>
      </c>
      <c r="E55" s="40" t="s">
        <v>110</v>
      </c>
      <c r="F55" s="39" t="s">
        <v>108</v>
      </c>
      <c r="G55" s="198"/>
      <c r="H55" s="150" t="s">
        <v>111</v>
      </c>
    </row>
    <row r="56" spans="2:18" ht="29.25" customHeight="1" x14ac:dyDescent="0.7">
      <c r="D56" s="5" t="str">
        <f>MAX($B$15:B56)&amp;"-"&amp;COUNTA($D$53:D55)+1</f>
        <v>4-3</v>
      </c>
      <c r="E56" s="47" t="s">
        <v>112</v>
      </c>
      <c r="F56" s="39" t="s">
        <v>108</v>
      </c>
      <c r="G56" s="199"/>
    </row>
    <row r="57" spans="2:18" ht="29.25" customHeight="1" x14ac:dyDescent="0.7">
      <c r="D57" s="5" t="str">
        <f>MAX($B$15:B57)&amp;"-"&amp;COUNTA($D$53:D56)+1</f>
        <v>4-4</v>
      </c>
      <c r="E57" s="47" t="s">
        <v>113</v>
      </c>
      <c r="F57" s="39" t="s">
        <v>108</v>
      </c>
      <c r="G57" s="199"/>
    </row>
    <row r="58" spans="2:18" x14ac:dyDescent="0.7">
      <c r="E58" s="98" t="s">
        <v>114</v>
      </c>
      <c r="F58" s="6"/>
      <c r="G58" s="6"/>
      <c r="H58" s="6"/>
    </row>
    <row r="59" spans="2:18" x14ac:dyDescent="0.7">
      <c r="E59" s="6"/>
      <c r="F59" s="6"/>
    </row>
    <row r="60" spans="2:18" ht="19.899999999999999" x14ac:dyDescent="0.7">
      <c r="B60" s="38" t="s">
        <v>115</v>
      </c>
      <c r="D60" s="1"/>
    </row>
    <row r="61" spans="2:18" x14ac:dyDescent="0.7">
      <c r="B61" s="82">
        <f>MAX($B$14:B60)+1</f>
        <v>5</v>
      </c>
      <c r="C61" s="74" t="s">
        <v>116</v>
      </c>
      <c r="D61" s="4"/>
      <c r="E61" s="6"/>
      <c r="F61" s="6"/>
    </row>
    <row r="62" spans="2:18" x14ac:dyDescent="0.7">
      <c r="B62" s="82"/>
      <c r="C62" s="178" t="s">
        <v>117</v>
      </c>
      <c r="D62" s="4"/>
      <c r="E62" s="6"/>
      <c r="F62" s="6"/>
    </row>
    <row r="63" spans="2:18" x14ac:dyDescent="0.7">
      <c r="B63" s="82"/>
      <c r="C63" s="178" t="s">
        <v>118</v>
      </c>
      <c r="D63" s="4"/>
      <c r="E63" s="6"/>
      <c r="F63" s="6"/>
    </row>
    <row r="64" spans="2:18" ht="29.25" customHeight="1" x14ac:dyDescent="0.7">
      <c r="C64" s="62"/>
      <c r="D64" s="5" t="str">
        <f>MAX($B$15:B64)&amp;"-"&amp;COUNTA($D$61:D61)+1</f>
        <v>5-1</v>
      </c>
      <c r="E64" s="40" t="s">
        <v>71</v>
      </c>
      <c r="F64" s="39"/>
      <c r="G64" s="195"/>
      <c r="H64" s="142"/>
      <c r="I64" s="196"/>
      <c r="J64" s="142"/>
      <c r="K64" s="142"/>
      <c r="L64" s="142"/>
      <c r="M64" s="142"/>
      <c r="N64" s="142"/>
      <c r="O64" s="142"/>
      <c r="P64" s="142"/>
    </row>
    <row r="65" spans="3:16" ht="29.25" customHeight="1" x14ac:dyDescent="0.7">
      <c r="D65" s="5" t="str">
        <f>MAX($B$15:B65)&amp;"-"&amp;COUNTA($D$61:D64)+1</f>
        <v>5-2</v>
      </c>
      <c r="E65" s="40" t="s">
        <v>72</v>
      </c>
      <c r="F65" s="39"/>
      <c r="G65" s="195"/>
      <c r="H65" s="142"/>
      <c r="I65" s="196"/>
      <c r="J65" s="142"/>
      <c r="K65" s="142"/>
      <c r="L65" s="142"/>
      <c r="M65" s="142"/>
      <c r="N65" s="142"/>
      <c r="O65" s="142"/>
      <c r="P65" s="142"/>
    </row>
    <row r="66" spans="3:16" ht="29.25" customHeight="1" x14ac:dyDescent="0.7">
      <c r="D66" s="5" t="str">
        <f>MAX($B$15:B66)&amp;"-"&amp;COUNTA($D$61:D65)+1</f>
        <v>5-3</v>
      </c>
      <c r="E66" s="40" t="s">
        <v>73</v>
      </c>
      <c r="F66" s="39"/>
      <c r="G66" s="195"/>
      <c r="H66" s="142"/>
      <c r="I66" s="196"/>
      <c r="J66" s="142"/>
      <c r="K66" s="142"/>
      <c r="L66" s="142"/>
      <c r="M66" s="142"/>
      <c r="N66" s="142"/>
      <c r="O66" s="142"/>
      <c r="P66" s="142"/>
    </row>
    <row r="67" spans="3:16" ht="29.25" customHeight="1" x14ac:dyDescent="0.7">
      <c r="C67" s="9"/>
      <c r="D67" s="7" t="str">
        <f>MAX($B$15:B67)&amp;"-"&amp;COUNTA($D$61:D66)+1</f>
        <v>5-4</v>
      </c>
      <c r="E67" s="42" t="s">
        <v>74</v>
      </c>
      <c r="F67" s="43"/>
      <c r="G67" s="105">
        <f>+G96+G115+G134+G153+G172+G191</f>
        <v>0</v>
      </c>
      <c r="H67" s="106">
        <f t="shared" ref="H67:P68" si="13">+H96+H115+H134+H153+H172+H191</f>
        <v>0</v>
      </c>
      <c r="I67" s="107">
        <f t="shared" si="13"/>
        <v>0</v>
      </c>
      <c r="J67" s="106">
        <f t="shared" si="13"/>
        <v>0</v>
      </c>
      <c r="K67" s="106">
        <f t="shared" si="13"/>
        <v>0</v>
      </c>
      <c r="L67" s="106">
        <f t="shared" si="13"/>
        <v>0</v>
      </c>
      <c r="M67" s="106">
        <f t="shared" si="13"/>
        <v>0</v>
      </c>
      <c r="N67" s="106">
        <f t="shared" si="13"/>
        <v>0</v>
      </c>
      <c r="O67" s="106">
        <f t="shared" si="13"/>
        <v>0</v>
      </c>
      <c r="P67" s="106">
        <f t="shared" si="13"/>
        <v>0</v>
      </c>
    </row>
    <row r="68" spans="3:16" ht="29.25" customHeight="1" x14ac:dyDescent="0.7">
      <c r="C68" s="9"/>
      <c r="D68" s="7" t="str">
        <f>MAX($B$15:B68)&amp;"-"&amp;COUNTA($D$61:D67)+1</f>
        <v>5-5</v>
      </c>
      <c r="E68" s="42" t="s">
        <v>75</v>
      </c>
      <c r="F68" s="43"/>
      <c r="G68" s="105">
        <f>+G97+G116+G135+G154+G173+G192</f>
        <v>0</v>
      </c>
      <c r="H68" s="106">
        <f t="shared" si="13"/>
        <v>0</v>
      </c>
      <c r="I68" s="107">
        <f t="shared" si="13"/>
        <v>0</v>
      </c>
      <c r="J68" s="106">
        <f t="shared" si="13"/>
        <v>0</v>
      </c>
      <c r="K68" s="106">
        <f t="shared" si="13"/>
        <v>0</v>
      </c>
      <c r="L68" s="106">
        <f t="shared" si="13"/>
        <v>0</v>
      </c>
      <c r="M68" s="106">
        <f t="shared" si="13"/>
        <v>0</v>
      </c>
      <c r="N68" s="106">
        <f t="shared" si="13"/>
        <v>0</v>
      </c>
      <c r="O68" s="106">
        <f t="shared" si="13"/>
        <v>0</v>
      </c>
      <c r="P68" s="106">
        <f>+P97+P116+P135+P154+P173+P192</f>
        <v>0</v>
      </c>
    </row>
    <row r="69" spans="3:16" ht="29.25" customHeight="1" x14ac:dyDescent="0.7">
      <c r="C69" s="9"/>
      <c r="D69" s="5" t="str">
        <f>MAX($B$15:B69)&amp;"-"&amp;COUNTA($D$61:D68)+1</f>
        <v>5-6</v>
      </c>
      <c r="E69" s="40" t="s">
        <v>76</v>
      </c>
      <c r="F69" s="39"/>
      <c r="G69" s="195"/>
      <c r="H69" s="142"/>
      <c r="I69" s="196"/>
      <c r="J69" s="142"/>
      <c r="K69" s="142"/>
      <c r="L69" s="142"/>
      <c r="M69" s="142"/>
      <c r="N69" s="142"/>
      <c r="O69" s="142"/>
      <c r="P69" s="142"/>
    </row>
    <row r="70" spans="3:16" ht="29.25" customHeight="1" x14ac:dyDescent="0.7">
      <c r="C70" s="9"/>
      <c r="D70" s="7" t="str">
        <f>MAX($B$15:B70)&amp;"-"&amp;COUNTA($D$61:D69)+1</f>
        <v>5-7</v>
      </c>
      <c r="E70" s="164" t="s">
        <v>77</v>
      </c>
      <c r="F70" s="43"/>
      <c r="G70" s="24">
        <f>+G66+G67+G68+G69</f>
        <v>0</v>
      </c>
      <c r="H70" s="25">
        <f t="shared" ref="H70:P70" si="14">+H66+H67+H68+H69</f>
        <v>0</v>
      </c>
      <c r="I70" s="36">
        <f t="shared" si="14"/>
        <v>0</v>
      </c>
      <c r="J70" s="25">
        <f t="shared" si="14"/>
        <v>0</v>
      </c>
      <c r="K70" s="25">
        <f t="shared" si="14"/>
        <v>0</v>
      </c>
      <c r="L70" s="25">
        <f t="shared" si="14"/>
        <v>0</v>
      </c>
      <c r="M70" s="25">
        <f t="shared" si="14"/>
        <v>0</v>
      </c>
      <c r="N70" s="25">
        <f t="shared" si="14"/>
        <v>0</v>
      </c>
      <c r="O70" s="25">
        <f t="shared" si="14"/>
        <v>0</v>
      </c>
      <c r="P70" s="25">
        <f t="shared" si="14"/>
        <v>0</v>
      </c>
    </row>
    <row r="71" spans="3:16" ht="29.25" customHeight="1" x14ac:dyDescent="0.7">
      <c r="C71" s="9"/>
      <c r="D71" s="7" t="str">
        <f>MAX($B$15:B71)&amp;"-"&amp;COUNTA($D$61:D70)+1</f>
        <v>5-8</v>
      </c>
      <c r="E71" s="164" t="s">
        <v>80</v>
      </c>
      <c r="F71" s="43" t="s">
        <v>81</v>
      </c>
      <c r="G71" s="105">
        <f>IF($G$34="就業時間換算","",+G98+G117+G136+G155+G174+G193)</f>
        <v>0</v>
      </c>
      <c r="H71" s="106">
        <f t="shared" ref="H71:P71" si="15">IF($G$34="就業時間換算","",+H98+H117+H136+H155+H174+H193)</f>
        <v>0</v>
      </c>
      <c r="I71" s="107">
        <f t="shared" si="15"/>
        <v>0</v>
      </c>
      <c r="J71" s="106">
        <f t="shared" si="15"/>
        <v>0</v>
      </c>
      <c r="K71" s="106">
        <f t="shared" si="15"/>
        <v>0</v>
      </c>
      <c r="L71" s="106">
        <f t="shared" si="15"/>
        <v>0</v>
      </c>
      <c r="M71" s="106">
        <f t="shared" si="15"/>
        <v>0</v>
      </c>
      <c r="N71" s="106">
        <f t="shared" si="15"/>
        <v>0</v>
      </c>
      <c r="O71" s="106">
        <f t="shared" si="15"/>
        <v>0</v>
      </c>
      <c r="P71" s="106">
        <f t="shared" si="15"/>
        <v>0</v>
      </c>
    </row>
    <row r="72" spans="3:16" ht="29.25" customHeight="1" x14ac:dyDescent="0.7">
      <c r="C72" s="9"/>
      <c r="D72" s="7" t="str">
        <f>MAX($B$15:B72)&amp;"-"&amp;COUNTA($D$61:D71)+1</f>
        <v>5-9</v>
      </c>
      <c r="E72" s="164" t="s">
        <v>82</v>
      </c>
      <c r="F72" s="44" t="s">
        <v>81</v>
      </c>
      <c r="G72" s="105">
        <f>IF($G$34="人数換算","",+G99+G118+G137+G156+G175+G194)</f>
        <v>0</v>
      </c>
      <c r="H72" s="106">
        <f t="shared" ref="H72:P72" si="16">IF($G$34="人数換算","",+H99+H118+H137+H156+H175+H194)</f>
        <v>0</v>
      </c>
      <c r="I72" s="107">
        <f t="shared" si="16"/>
        <v>0</v>
      </c>
      <c r="J72" s="106">
        <f t="shared" si="16"/>
        <v>0</v>
      </c>
      <c r="K72" s="106">
        <f t="shared" si="16"/>
        <v>0</v>
      </c>
      <c r="L72" s="106">
        <f t="shared" si="16"/>
        <v>0</v>
      </c>
      <c r="M72" s="106">
        <f t="shared" si="16"/>
        <v>0</v>
      </c>
      <c r="N72" s="106">
        <f t="shared" si="16"/>
        <v>0</v>
      </c>
      <c r="O72" s="106">
        <f t="shared" si="16"/>
        <v>0</v>
      </c>
      <c r="P72" s="106">
        <f t="shared" si="16"/>
        <v>0</v>
      </c>
    </row>
    <row r="73" spans="3:16" ht="29.25" customHeight="1" x14ac:dyDescent="0.7">
      <c r="C73" s="9"/>
      <c r="D73" s="7" t="str">
        <f>MAX($B$15:B73)&amp;"-"&amp;COUNTA($D$61:D72)+1</f>
        <v>5-10</v>
      </c>
      <c r="E73" s="164" t="s">
        <v>83</v>
      </c>
      <c r="F73" s="44" t="s">
        <v>81</v>
      </c>
      <c r="G73" s="105">
        <f>+G100+G119+G138+G157+G176+G195</f>
        <v>0</v>
      </c>
      <c r="H73" s="106">
        <f t="shared" ref="H73:P73" si="17">+H100+H119+H138+H157+H176+H195</f>
        <v>0</v>
      </c>
      <c r="I73" s="107">
        <f t="shared" si="17"/>
        <v>0</v>
      </c>
      <c r="J73" s="106">
        <f t="shared" si="17"/>
        <v>0</v>
      </c>
      <c r="K73" s="106">
        <f t="shared" si="17"/>
        <v>0</v>
      </c>
      <c r="L73" s="106">
        <f t="shared" si="17"/>
        <v>0</v>
      </c>
      <c r="M73" s="106">
        <f t="shared" si="17"/>
        <v>0</v>
      </c>
      <c r="N73" s="106">
        <f t="shared" si="17"/>
        <v>0</v>
      </c>
      <c r="O73" s="106">
        <f t="shared" si="17"/>
        <v>0</v>
      </c>
      <c r="P73" s="106">
        <f t="shared" si="17"/>
        <v>0</v>
      </c>
    </row>
    <row r="74" spans="3:16" ht="29.25" customHeight="1" x14ac:dyDescent="0.7">
      <c r="C74" s="9"/>
      <c r="D74" s="7" t="str">
        <f>MAX($B$15:B74)&amp;"-"&amp;COUNTA($D$61:D73)+1</f>
        <v>5-11</v>
      </c>
      <c r="E74" s="164" t="s">
        <v>84</v>
      </c>
      <c r="F74" s="43"/>
      <c r="G74" s="24" t="str">
        <f>IFERROR(+G67/G71,"")</f>
        <v/>
      </c>
      <c r="H74" s="25" t="str">
        <f>IFERROR(+H67/H71,"")</f>
        <v/>
      </c>
      <c r="I74" s="36" t="str">
        <f>IFERROR(+I67/I71,"")</f>
        <v/>
      </c>
      <c r="J74" s="25" t="str">
        <f t="shared" ref="J74:P74" si="18">IFERROR(+J67/J71,"")</f>
        <v/>
      </c>
      <c r="K74" s="25" t="str">
        <f t="shared" si="18"/>
        <v/>
      </c>
      <c r="L74" s="25" t="str">
        <f t="shared" si="18"/>
        <v/>
      </c>
      <c r="M74" s="25" t="str">
        <f t="shared" si="18"/>
        <v/>
      </c>
      <c r="N74" s="25" t="str">
        <f t="shared" si="18"/>
        <v/>
      </c>
      <c r="O74" s="25" t="str">
        <f t="shared" si="18"/>
        <v/>
      </c>
      <c r="P74" s="25" t="str">
        <f t="shared" si="18"/>
        <v/>
      </c>
    </row>
    <row r="75" spans="3:16" ht="29.25" customHeight="1" x14ac:dyDescent="0.7">
      <c r="C75" s="9"/>
      <c r="D75" s="7" t="str">
        <f>MAX($B$15:B75)&amp;"-"&amp;COUNTA($D$61:D74)+1</f>
        <v>5-12</v>
      </c>
      <c r="E75" s="164" t="s">
        <v>85</v>
      </c>
      <c r="F75" s="44"/>
      <c r="G75" s="24" t="str">
        <f>IFERROR(+G67/G72,"")</f>
        <v/>
      </c>
      <c r="H75" s="25" t="str">
        <f>IFERROR(+H67/H72,"")</f>
        <v/>
      </c>
      <c r="I75" s="36" t="str">
        <f t="shared" ref="I75:P75" si="19">IFERROR(+I67/I72,"")</f>
        <v/>
      </c>
      <c r="J75" s="25" t="str">
        <f>IFERROR(+J67/J72,"")</f>
        <v/>
      </c>
      <c r="K75" s="25" t="str">
        <f t="shared" si="19"/>
        <v/>
      </c>
      <c r="L75" s="25" t="str">
        <f t="shared" si="19"/>
        <v/>
      </c>
      <c r="M75" s="25" t="str">
        <f t="shared" si="19"/>
        <v/>
      </c>
      <c r="N75" s="25" t="str">
        <f t="shared" si="19"/>
        <v/>
      </c>
      <c r="O75" s="25" t="str">
        <f t="shared" si="19"/>
        <v/>
      </c>
      <c r="P75" s="25" t="str">
        <f t="shared" si="19"/>
        <v/>
      </c>
    </row>
    <row r="76" spans="3:16" ht="29.25" customHeight="1" x14ac:dyDescent="0.7">
      <c r="C76" s="9"/>
      <c r="D76" s="7" t="str">
        <f>MAX($B$15:B76)&amp;"-"&amp;COUNTA($D$61:D75)+1</f>
        <v>5-13</v>
      </c>
      <c r="E76" s="164" t="s">
        <v>86</v>
      </c>
      <c r="F76" s="43" t="s">
        <v>87</v>
      </c>
      <c r="G76" s="26"/>
      <c r="H76" s="77" t="str">
        <f>IFERROR((H74-G74)/G74,"")</f>
        <v/>
      </c>
      <c r="I76" s="78" t="str">
        <f t="shared" ref="I76:P77" si="20">IFERROR((I74-H74)/H74,"")</f>
        <v/>
      </c>
      <c r="J76" s="77" t="str">
        <f t="shared" si="20"/>
        <v/>
      </c>
      <c r="K76" s="77" t="str">
        <f t="shared" si="20"/>
        <v/>
      </c>
      <c r="L76" s="77" t="str">
        <f t="shared" si="20"/>
        <v/>
      </c>
      <c r="M76" s="77" t="str">
        <f t="shared" si="20"/>
        <v/>
      </c>
      <c r="N76" s="77" t="str">
        <f t="shared" si="20"/>
        <v/>
      </c>
      <c r="O76" s="77" t="str">
        <f t="shared" si="20"/>
        <v/>
      </c>
      <c r="P76" s="77" t="str">
        <f t="shared" si="20"/>
        <v/>
      </c>
    </row>
    <row r="77" spans="3:16" ht="29.25" customHeight="1" x14ac:dyDescent="0.7">
      <c r="C77" s="9"/>
      <c r="D77" s="7" t="str">
        <f>MAX($B$15:B77)&amp;"-"&amp;COUNTA($D$61:D76)+1</f>
        <v>5-14</v>
      </c>
      <c r="E77" s="164" t="s">
        <v>88</v>
      </c>
      <c r="F77" s="44" t="s">
        <v>89</v>
      </c>
      <c r="G77" s="26"/>
      <c r="H77" s="77" t="str">
        <f>IFERROR((H75-G75)/G75,"")</f>
        <v/>
      </c>
      <c r="I77" s="78" t="str">
        <f t="shared" si="20"/>
        <v/>
      </c>
      <c r="J77" s="77" t="str">
        <f t="shared" si="20"/>
        <v/>
      </c>
      <c r="K77" s="77" t="str">
        <f t="shared" si="20"/>
        <v/>
      </c>
      <c r="L77" s="77" t="str">
        <f t="shared" si="20"/>
        <v/>
      </c>
      <c r="M77" s="77" t="str">
        <f t="shared" si="20"/>
        <v/>
      </c>
      <c r="N77" s="77" t="str">
        <f t="shared" si="20"/>
        <v/>
      </c>
      <c r="O77" s="77" t="str">
        <f t="shared" si="20"/>
        <v/>
      </c>
      <c r="P77" s="77" t="str">
        <f t="shared" si="20"/>
        <v/>
      </c>
    </row>
    <row r="78" spans="3:16" ht="29.25" customHeight="1" x14ac:dyDescent="0.7">
      <c r="C78" s="9"/>
      <c r="D78" s="7" t="str">
        <f>MAX($B$15:B78)&amp;"-"&amp;COUNTA($D$61:D77)+1</f>
        <v>5-15</v>
      </c>
      <c r="E78" s="164" t="s">
        <v>90</v>
      </c>
      <c r="F78" s="43"/>
      <c r="G78" s="105" t="str">
        <f t="shared" ref="G78" si="21">IFERROR(+G68/G73,"")</f>
        <v/>
      </c>
      <c r="H78" s="106" t="str">
        <f>IFERROR(+H68/H73,"")</f>
        <v/>
      </c>
      <c r="I78" s="106" t="str">
        <f t="shared" ref="I78:P78" si="22">IFERROR(+I68/I73,"")</f>
        <v/>
      </c>
      <c r="J78" s="106" t="str">
        <f t="shared" si="22"/>
        <v/>
      </c>
      <c r="K78" s="106" t="str">
        <f t="shared" si="22"/>
        <v/>
      </c>
      <c r="L78" s="106" t="str">
        <f t="shared" si="22"/>
        <v/>
      </c>
      <c r="M78" s="106" t="str">
        <f t="shared" si="22"/>
        <v/>
      </c>
      <c r="N78" s="106" t="str">
        <f t="shared" si="22"/>
        <v/>
      </c>
      <c r="O78" s="106" t="str">
        <f t="shared" si="22"/>
        <v/>
      </c>
      <c r="P78" s="106" t="str">
        <f t="shared" si="22"/>
        <v/>
      </c>
    </row>
    <row r="79" spans="3:16" ht="29.25" customHeight="1" x14ac:dyDescent="0.7">
      <c r="C79" s="9"/>
      <c r="D79" s="7" t="str">
        <f>MAX($B$15:B79)&amp;"-"&amp;COUNTA($D$61:D78)+1</f>
        <v>5-16</v>
      </c>
      <c r="E79" s="164" t="s">
        <v>91</v>
      </c>
      <c r="F79" s="43" t="s">
        <v>87</v>
      </c>
      <c r="G79" s="26"/>
      <c r="H79" s="77" t="str">
        <f>IFERROR((H78-G78)/G78,"")</f>
        <v/>
      </c>
      <c r="I79" s="78" t="str">
        <f>IFERROR((I78-H78)/H78,"")</f>
        <v/>
      </c>
      <c r="J79" s="77" t="str">
        <f t="shared" ref="J79:P79" si="23">IFERROR((J78-I78)/I78,"")</f>
        <v/>
      </c>
      <c r="K79" s="77" t="str">
        <f t="shared" si="23"/>
        <v/>
      </c>
      <c r="L79" s="77" t="str">
        <f t="shared" si="23"/>
        <v/>
      </c>
      <c r="M79" s="77" t="str">
        <f t="shared" si="23"/>
        <v/>
      </c>
      <c r="N79" s="77" t="str">
        <f t="shared" si="23"/>
        <v/>
      </c>
      <c r="O79" s="77" t="str">
        <f t="shared" si="23"/>
        <v/>
      </c>
      <c r="P79" s="77" t="str">
        <f t="shared" si="23"/>
        <v/>
      </c>
    </row>
    <row r="80" spans="3:16" ht="29.25" customHeight="1" x14ac:dyDescent="0.7">
      <c r="C80" s="9"/>
      <c r="D80" s="7" t="str">
        <f>MAX($B$15:B80)&amp;"-"&amp;COUNTA($D$61:D79)+1</f>
        <v>5-17</v>
      </c>
      <c r="E80" s="164" t="s">
        <v>92</v>
      </c>
      <c r="F80" s="43"/>
      <c r="G80" s="24" t="str">
        <f>IFERROR(+G70/(G71+G73),"")</f>
        <v/>
      </c>
      <c r="H80" s="25" t="str">
        <f t="shared" ref="H80:P80" si="24">IFERROR(+H70/(H71+H73),"")</f>
        <v/>
      </c>
      <c r="I80" s="36" t="str">
        <f>IFERROR(+I70/(I71+I73),"")</f>
        <v/>
      </c>
      <c r="J80" s="25" t="str">
        <f t="shared" si="24"/>
        <v/>
      </c>
      <c r="K80" s="25" t="str">
        <f t="shared" si="24"/>
        <v/>
      </c>
      <c r="L80" s="25" t="str">
        <f t="shared" si="24"/>
        <v/>
      </c>
      <c r="M80" s="25" t="str">
        <f t="shared" si="24"/>
        <v/>
      </c>
      <c r="N80" s="25" t="str">
        <f t="shared" si="24"/>
        <v/>
      </c>
      <c r="O80" s="25" t="str">
        <f t="shared" si="24"/>
        <v/>
      </c>
      <c r="P80" s="25" t="str">
        <f t="shared" si="24"/>
        <v/>
      </c>
    </row>
    <row r="81" spans="2:17" ht="29.25" customHeight="1" x14ac:dyDescent="0.7">
      <c r="C81" s="9"/>
      <c r="D81" s="7" t="str">
        <f>MAX($B$15:B81)&amp;"-"&amp;COUNTA($D$61:D80)+1</f>
        <v>5-18</v>
      </c>
      <c r="E81" s="164" t="s">
        <v>93</v>
      </c>
      <c r="F81" s="44"/>
      <c r="G81" s="24" t="str">
        <f t="shared" ref="G81" si="25">IFERROR(+G70/(G72+G73),"")</f>
        <v/>
      </c>
      <c r="H81" s="25" t="str">
        <f>IFERROR(+H70/(H72+H73),"")</f>
        <v/>
      </c>
      <c r="I81" s="36" t="str">
        <f>IFERROR(+I70/(I72+I73),"")</f>
        <v/>
      </c>
      <c r="J81" s="25" t="str">
        <f t="shared" ref="J81:P81" si="26">IFERROR(+J70/(J72+J73),"")</f>
        <v/>
      </c>
      <c r="K81" s="25" t="str">
        <f t="shared" si="26"/>
        <v/>
      </c>
      <c r="L81" s="25" t="str">
        <f t="shared" si="26"/>
        <v/>
      </c>
      <c r="M81" s="25" t="str">
        <f t="shared" si="26"/>
        <v/>
      </c>
      <c r="N81" s="25" t="str">
        <f t="shared" si="26"/>
        <v/>
      </c>
      <c r="O81" s="25" t="str">
        <f t="shared" si="26"/>
        <v/>
      </c>
      <c r="P81" s="25" t="str">
        <f t="shared" si="26"/>
        <v/>
      </c>
    </row>
    <row r="82" spans="2:17" ht="29.25" customHeight="1" x14ac:dyDescent="0.7">
      <c r="D82" s="5" t="str">
        <f>MAX($B$15:B82)&amp;"-"&amp;COUNTA($D$61:D81)+1</f>
        <v>5-19</v>
      </c>
      <c r="E82" s="40" t="s">
        <v>119</v>
      </c>
      <c r="F82" s="39" t="s">
        <v>87</v>
      </c>
      <c r="G82" s="200"/>
      <c r="H82" s="102" t="s">
        <v>120</v>
      </c>
    </row>
    <row r="83" spans="2:17" x14ac:dyDescent="0.7">
      <c r="E83" s="6"/>
      <c r="F83" s="6"/>
    </row>
    <row r="84" spans="2:17" x14ac:dyDescent="0.7">
      <c r="B84" s="82">
        <f>MAX($B$14:B83)+1</f>
        <v>6</v>
      </c>
      <c r="C84" s="74" t="s">
        <v>121</v>
      </c>
      <c r="D84" s="81"/>
      <c r="E84" s="23"/>
      <c r="F84" s="23"/>
      <c r="G84" s="23"/>
    </row>
    <row r="85" spans="2:17" ht="29.25" customHeight="1" x14ac:dyDescent="0.7">
      <c r="D85" s="5" t="str">
        <f>MAX($B$15:B85)&amp;"-"&amp;COUNTA($D$84:D84)+1</f>
        <v>6-1</v>
      </c>
      <c r="E85" s="47" t="s">
        <v>122</v>
      </c>
      <c r="F85" s="39" t="s">
        <v>108</v>
      </c>
      <c r="G85" s="201"/>
      <c r="I85" s="65"/>
    </row>
    <row r="86" spans="2:17" ht="29.25" customHeight="1" x14ac:dyDescent="0.7">
      <c r="D86" s="5" t="str">
        <f>MAX($B$15:B86)&amp;"-"&amp;COUNTA($D$84:D85)+1</f>
        <v>6-2</v>
      </c>
      <c r="E86" s="47" t="s">
        <v>123</v>
      </c>
      <c r="F86" s="39" t="s">
        <v>124</v>
      </c>
      <c r="G86" s="202"/>
      <c r="H86" s="202"/>
      <c r="I86" s="202"/>
      <c r="J86" s="202"/>
      <c r="K86" s="202"/>
    </row>
    <row r="87" spans="2:17" x14ac:dyDescent="0.7">
      <c r="C87" s="9"/>
      <c r="D87" s="9"/>
      <c r="E87" s="108" t="s">
        <v>125</v>
      </c>
      <c r="F87" s="70"/>
      <c r="G87" s="62"/>
      <c r="H87" s="62"/>
    </row>
    <row r="88" spans="2:17" x14ac:dyDescent="0.7">
      <c r="E88" s="6"/>
      <c r="F88" s="6"/>
    </row>
    <row r="89" spans="2:17" ht="18" thickBot="1" x14ac:dyDescent="0.75">
      <c r="B89" s="104"/>
      <c r="C89" s="75" t="s">
        <v>126</v>
      </c>
      <c r="D89" s="4"/>
      <c r="E89" s="6"/>
      <c r="F89" s="6"/>
    </row>
    <row r="90" spans="2:17" ht="29.25" customHeight="1" thickBot="1" x14ac:dyDescent="0.75">
      <c r="D90" s="181">
        <f>COUNTA($D108:D$108)+1</f>
        <v>1</v>
      </c>
      <c r="E90" s="182" t="s">
        <v>127</v>
      </c>
      <c r="F90" s="183"/>
      <c r="G90" s="184" t="str">
        <f>IF($G$85="","",$G$85)</f>
        <v/>
      </c>
      <c r="H90" s="6"/>
      <c r="M90" s="168" t="s">
        <v>128</v>
      </c>
      <c r="N90" s="79" t="s">
        <v>129</v>
      </c>
      <c r="O90" s="79" t="s">
        <v>130</v>
      </c>
      <c r="P90" s="79" t="str">
        <f>"基準："&amp;$G90</f>
        <v>基準：</v>
      </c>
    </row>
    <row r="91" spans="2:17" ht="29.25" customHeight="1" x14ac:dyDescent="0.7">
      <c r="D91" s="81">
        <f>COUNTA($D$108:D109)+1</f>
        <v>2</v>
      </c>
      <c r="E91" s="83" t="s">
        <v>131</v>
      </c>
      <c r="F91" s="87" t="s">
        <v>108</v>
      </c>
      <c r="G91" s="203"/>
      <c r="H91" s="6"/>
      <c r="M91" s="167" t="s">
        <v>132</v>
      </c>
      <c r="N91" s="167" t="str">
        <f>IF($G$34="就業時間換算","－",IFERROR(((HLOOKUP(DATE(YEAR($E$13)+3,MONTH($E$9),DAY($E$9)),$G95:$P106,7,FALSE))/(HLOOKUP(DATE(YEAR($E$13),MONTH($E$9),DAY($E$9)),$G95:$P106,7,FALSE)))^(1/3)-1,""))</f>
        <v/>
      </c>
      <c r="O91" s="185" t="str">
        <f>IF($G$34="人数換算","－",IFERROR(((HLOOKUP(DATE(YEAR($E$13)+3,MONTH($E$9),DAY($E$9)),$G95:$P106,8,FALSE))/(HLOOKUP(DATE(YEAR($E$13),MONTH($E$9),DAY($E$9)),$G95:$P106,8,FALSE)))^(1/3)-1,""))</f>
        <v/>
      </c>
      <c r="P91" s="210" t="str">
        <f>IFERROR(VLOOKUP($G90,【参考】最低賃金の5年間の年平均の年平均上昇率!$B$4:$C$50,2,FALSE),"")</f>
        <v/>
      </c>
      <c r="Q91" s="170" t="str">
        <f>IF($G$34="人数換算",$N91,IF($G$34="就業時間換算",$O91,""))</f>
        <v/>
      </c>
    </row>
    <row r="92" spans="2:17" ht="29.25" customHeight="1" x14ac:dyDescent="0.7">
      <c r="D92" s="81">
        <f>COUNTA($D$108:D110)+1</f>
        <v>3</v>
      </c>
      <c r="E92" s="83" t="s">
        <v>133</v>
      </c>
      <c r="F92" s="52" t="s">
        <v>108</v>
      </c>
      <c r="G92" s="204"/>
      <c r="H92" s="6"/>
      <c r="M92" s="167" t="s">
        <v>134</v>
      </c>
      <c r="N92" s="167" t="str">
        <f>IFERROR(((HLOOKUP(DATE(YEAR($E$13)+3,MONTH($E$9),DAY($E$9)),$G95:$P106,11,FALSE))/(HLOOKUP(DATE(YEAR($E$13),MONTH($E$9),DAY($E$9)),$G95:$P106,11,FALSE)))^(1/3)-1,"")</f>
        <v/>
      </c>
      <c r="O92" s="186" t="s">
        <v>135</v>
      </c>
      <c r="P92" s="211"/>
    </row>
    <row r="93" spans="2:17" x14ac:dyDescent="0.7">
      <c r="D93" s="1"/>
      <c r="E93" s="98" t="s">
        <v>114</v>
      </c>
      <c r="G93" s="1" t="s">
        <v>136</v>
      </c>
    </row>
    <row r="94" spans="2:17" x14ac:dyDescent="0.7">
      <c r="D94" s="1"/>
      <c r="G94" s="97" t="s">
        <v>54</v>
      </c>
      <c r="H94" s="97" t="s">
        <v>55</v>
      </c>
      <c r="I94" s="97" t="s">
        <v>56</v>
      </c>
      <c r="J94" s="64" t="s">
        <v>57</v>
      </c>
      <c r="K94" s="64"/>
      <c r="L94" s="64"/>
      <c r="M94" s="64"/>
      <c r="N94" s="64"/>
      <c r="O94" s="64"/>
      <c r="P94" s="64"/>
    </row>
    <row r="95" spans="2:17" x14ac:dyDescent="0.7">
      <c r="D95" s="23"/>
      <c r="E95" s="23"/>
      <c r="F95" s="86"/>
      <c r="G95" s="95" t="str">
        <f>IF($I95="","",EDATE(H95,-12))</f>
        <v/>
      </c>
      <c r="H95" s="95" t="str">
        <f>IF($I95="","",EDATE(I95,-12))</f>
        <v/>
      </c>
      <c r="I95" s="95" t="str">
        <f>IF($I$12="","",$I$12)</f>
        <v/>
      </c>
      <c r="J95" s="96" t="str">
        <f>IF($I95="","",EDATE(I95,12))</f>
        <v/>
      </c>
      <c r="K95" s="96" t="str">
        <f t="shared" ref="K95:N95" si="27">IF($I95="","",EDATE(J95,12))</f>
        <v/>
      </c>
      <c r="L95" s="96" t="str">
        <f t="shared" si="27"/>
        <v/>
      </c>
      <c r="M95" s="96" t="str">
        <f t="shared" si="27"/>
        <v/>
      </c>
      <c r="N95" s="96" t="str">
        <f t="shared" si="27"/>
        <v/>
      </c>
      <c r="O95" s="96" t="str">
        <f>IF($I95="","",EDATE(N95,12))</f>
        <v/>
      </c>
      <c r="P95" s="96" t="str">
        <f t="shared" ref="P95" si="28">IF($I95="","",EDATE(O95,12))</f>
        <v/>
      </c>
    </row>
    <row r="96" spans="2:17" ht="29.25" customHeight="1" x14ac:dyDescent="0.7">
      <c r="D96" s="5">
        <f>COUNTA($D$108:D114)+1</f>
        <v>4</v>
      </c>
      <c r="E96" s="40" t="s">
        <v>74</v>
      </c>
      <c r="F96" s="39"/>
      <c r="G96" s="195"/>
      <c r="H96" s="142"/>
      <c r="I96" s="196"/>
      <c r="J96" s="142"/>
      <c r="K96" s="142"/>
      <c r="L96" s="142"/>
      <c r="M96" s="142"/>
      <c r="N96" s="142"/>
      <c r="O96" s="142"/>
      <c r="P96" s="142"/>
    </row>
    <row r="97" spans="2:17" ht="29.25" customHeight="1" x14ac:dyDescent="0.7">
      <c r="C97" s="9"/>
      <c r="D97" s="5">
        <f>COUNTA($D$108:D115)+1</f>
        <v>5</v>
      </c>
      <c r="E97" s="40" t="s">
        <v>75</v>
      </c>
      <c r="F97" s="39"/>
      <c r="G97" s="195"/>
      <c r="H97" s="142"/>
      <c r="I97" s="196"/>
      <c r="J97" s="142"/>
      <c r="K97" s="142"/>
      <c r="L97" s="142"/>
      <c r="M97" s="142"/>
      <c r="N97" s="142"/>
      <c r="O97" s="142"/>
      <c r="P97" s="142"/>
    </row>
    <row r="98" spans="2:17" ht="29.25" customHeight="1" x14ac:dyDescent="0.7">
      <c r="C98" s="9"/>
      <c r="D98" s="5">
        <f>COUNTA($D$108:D116)+1</f>
        <v>6</v>
      </c>
      <c r="E98" s="40" t="s">
        <v>80</v>
      </c>
      <c r="F98" s="39" t="s">
        <v>81</v>
      </c>
      <c r="G98" s="195"/>
      <c r="H98" s="142"/>
      <c r="I98" s="196"/>
      <c r="J98" s="142"/>
      <c r="K98" s="142"/>
      <c r="L98" s="142"/>
      <c r="M98" s="142"/>
      <c r="N98" s="142"/>
      <c r="O98" s="142"/>
      <c r="P98" s="142"/>
    </row>
    <row r="99" spans="2:17" ht="29.25" customHeight="1" x14ac:dyDescent="0.7">
      <c r="C99" s="9"/>
      <c r="D99" s="5">
        <f>COUNTA($D$108:D117)+1</f>
        <v>7</v>
      </c>
      <c r="E99" s="40" t="s">
        <v>82</v>
      </c>
      <c r="F99" s="41" t="s">
        <v>81</v>
      </c>
      <c r="G99" s="195"/>
      <c r="H99" s="142"/>
      <c r="I99" s="196"/>
      <c r="J99" s="142"/>
      <c r="K99" s="142"/>
      <c r="L99" s="142"/>
      <c r="M99" s="142"/>
      <c r="N99" s="142"/>
      <c r="O99" s="142"/>
      <c r="P99" s="142"/>
    </row>
    <row r="100" spans="2:17" ht="29.25" customHeight="1" x14ac:dyDescent="0.7">
      <c r="C100" s="9"/>
      <c r="D100" s="5">
        <f>COUNTA($D$108:D118)+1</f>
        <v>8</v>
      </c>
      <c r="E100" s="40" t="s">
        <v>83</v>
      </c>
      <c r="F100" s="39" t="s">
        <v>137</v>
      </c>
      <c r="G100" s="195"/>
      <c r="H100" s="142"/>
      <c r="I100" s="196"/>
      <c r="J100" s="142"/>
      <c r="K100" s="142"/>
      <c r="L100" s="142"/>
      <c r="M100" s="142"/>
      <c r="N100" s="142"/>
      <c r="O100" s="142"/>
      <c r="P100" s="142"/>
    </row>
    <row r="101" spans="2:17" ht="29.25" customHeight="1" x14ac:dyDescent="0.7">
      <c r="C101" s="9"/>
      <c r="D101" s="7">
        <f>COUNTA($D$108:D119)+1</f>
        <v>9</v>
      </c>
      <c r="E101" s="42" t="s">
        <v>84</v>
      </c>
      <c r="F101" s="43"/>
      <c r="G101" s="24" t="str">
        <f>IF($G$34="就業時間換算","",IFERROR(+G96/G98,""))</f>
        <v/>
      </c>
      <c r="H101" s="25" t="str">
        <f t="shared" ref="H101:P101" si="29">IF($G$34="就業時間換算","",IFERROR(+H96/H98,""))</f>
        <v/>
      </c>
      <c r="I101" s="36" t="str">
        <f t="shared" si="29"/>
        <v/>
      </c>
      <c r="J101" s="25" t="str">
        <f t="shared" si="29"/>
        <v/>
      </c>
      <c r="K101" s="25" t="str">
        <f t="shared" si="29"/>
        <v/>
      </c>
      <c r="L101" s="25" t="str">
        <f t="shared" si="29"/>
        <v/>
      </c>
      <c r="M101" s="25" t="str">
        <f t="shared" si="29"/>
        <v/>
      </c>
      <c r="N101" s="25" t="str">
        <f t="shared" si="29"/>
        <v/>
      </c>
      <c r="O101" s="25" t="str">
        <f t="shared" si="29"/>
        <v/>
      </c>
      <c r="P101" s="25" t="str">
        <f t="shared" si="29"/>
        <v/>
      </c>
    </row>
    <row r="102" spans="2:17" ht="29.25" customHeight="1" x14ac:dyDescent="0.7">
      <c r="C102" s="9"/>
      <c r="D102" s="7">
        <f>COUNTA($D$108:D120)+1</f>
        <v>10</v>
      </c>
      <c r="E102" s="42" t="s">
        <v>85</v>
      </c>
      <c r="F102" s="44"/>
      <c r="G102" s="24" t="str">
        <f>IF($G$34="人数換算","",IFERROR(+G96/G99,""))</f>
        <v/>
      </c>
      <c r="H102" s="25" t="str">
        <f>IF($G$34="人数換算","",IFERROR(+H96/H99,""))</f>
        <v/>
      </c>
      <c r="I102" s="36" t="str">
        <f t="shared" ref="I102:P102" si="30">IF($G$34="人数換算","",IFERROR(+I96/I99,""))</f>
        <v/>
      </c>
      <c r="J102" s="25" t="str">
        <f t="shared" si="30"/>
        <v/>
      </c>
      <c r="K102" s="25" t="str">
        <f t="shared" si="30"/>
        <v/>
      </c>
      <c r="L102" s="25" t="str">
        <f t="shared" si="30"/>
        <v/>
      </c>
      <c r="M102" s="25" t="str">
        <f t="shared" si="30"/>
        <v/>
      </c>
      <c r="N102" s="25" t="str">
        <f t="shared" si="30"/>
        <v/>
      </c>
      <c r="O102" s="25" t="str">
        <f t="shared" si="30"/>
        <v/>
      </c>
      <c r="P102" s="25" t="str">
        <f t="shared" si="30"/>
        <v/>
      </c>
    </row>
    <row r="103" spans="2:17" ht="29.25" customHeight="1" x14ac:dyDescent="0.7">
      <c r="C103" s="9"/>
      <c r="D103" s="7">
        <f>COUNTA($D$108:D121)+1</f>
        <v>11</v>
      </c>
      <c r="E103" s="42" t="s">
        <v>86</v>
      </c>
      <c r="F103" s="43" t="s">
        <v>87</v>
      </c>
      <c r="G103" s="26"/>
      <c r="H103" s="77" t="str">
        <f>IFERROR((H101-G101)/G101,"")</f>
        <v/>
      </c>
      <c r="I103" s="78" t="str">
        <f>IFERROR((I101-H101)/H101,"")</f>
        <v/>
      </c>
      <c r="J103" s="77" t="str">
        <f t="shared" ref="J103:P104" si="31">IFERROR((J101-I101)/I101,"")</f>
        <v/>
      </c>
      <c r="K103" s="77" t="str">
        <f t="shared" si="31"/>
        <v/>
      </c>
      <c r="L103" s="77" t="str">
        <f t="shared" si="31"/>
        <v/>
      </c>
      <c r="M103" s="77" t="str">
        <f t="shared" si="31"/>
        <v/>
      </c>
      <c r="N103" s="77" t="str">
        <f t="shared" si="31"/>
        <v/>
      </c>
      <c r="O103" s="77" t="str">
        <f t="shared" si="31"/>
        <v/>
      </c>
      <c r="P103" s="77" t="str">
        <f t="shared" si="31"/>
        <v/>
      </c>
    </row>
    <row r="104" spans="2:17" ht="29.25" customHeight="1" x14ac:dyDescent="0.7">
      <c r="C104" s="9"/>
      <c r="D104" s="7">
        <f>COUNTA($D$108:D122)+1</f>
        <v>12</v>
      </c>
      <c r="E104" s="42" t="s">
        <v>88</v>
      </c>
      <c r="F104" s="44" t="s">
        <v>89</v>
      </c>
      <c r="G104" s="26"/>
      <c r="H104" s="77" t="str">
        <f>IFERROR((H102-G102)/G102,"")</f>
        <v/>
      </c>
      <c r="I104" s="78" t="str">
        <f t="shared" ref="I104" si="32">IFERROR((I102-H102)/H102,"")</f>
        <v/>
      </c>
      <c r="J104" s="77" t="str">
        <f t="shared" si="31"/>
        <v/>
      </c>
      <c r="K104" s="77" t="str">
        <f t="shared" si="31"/>
        <v/>
      </c>
      <c r="L104" s="77" t="str">
        <f t="shared" si="31"/>
        <v/>
      </c>
      <c r="M104" s="77" t="str">
        <f t="shared" si="31"/>
        <v/>
      </c>
      <c r="N104" s="77" t="str">
        <f t="shared" si="31"/>
        <v/>
      </c>
      <c r="O104" s="77" t="str">
        <f t="shared" si="31"/>
        <v/>
      </c>
      <c r="P104" s="77" t="str">
        <f t="shared" si="31"/>
        <v/>
      </c>
    </row>
    <row r="105" spans="2:17" ht="29.25" customHeight="1" x14ac:dyDescent="0.7">
      <c r="C105" s="9"/>
      <c r="D105" s="7">
        <f>COUNTA($D$108:D123)+1</f>
        <v>13</v>
      </c>
      <c r="E105" s="42" t="s">
        <v>90</v>
      </c>
      <c r="F105" s="43"/>
      <c r="G105" s="105" t="str">
        <f>IFERROR(+G97/G100,"")</f>
        <v/>
      </c>
      <c r="H105" s="106" t="str">
        <f>IFERROR(+H97/H100,"")</f>
        <v/>
      </c>
      <c r="I105" s="106" t="str">
        <f t="shared" ref="I105:P105" si="33">IFERROR(+I97/I100,"")</f>
        <v/>
      </c>
      <c r="J105" s="106" t="str">
        <f t="shared" si="33"/>
        <v/>
      </c>
      <c r="K105" s="106" t="str">
        <f t="shared" si="33"/>
        <v/>
      </c>
      <c r="L105" s="106" t="str">
        <f t="shared" si="33"/>
        <v/>
      </c>
      <c r="M105" s="106" t="str">
        <f t="shared" si="33"/>
        <v/>
      </c>
      <c r="N105" s="106" t="str">
        <f t="shared" si="33"/>
        <v/>
      </c>
      <c r="O105" s="106" t="str">
        <f t="shared" si="33"/>
        <v/>
      </c>
      <c r="P105" s="106" t="str">
        <f t="shared" si="33"/>
        <v/>
      </c>
    </row>
    <row r="106" spans="2:17" ht="29.25" customHeight="1" x14ac:dyDescent="0.7">
      <c r="D106" s="7">
        <f>COUNTA($D$108:D124)+1</f>
        <v>14</v>
      </c>
      <c r="E106" s="42" t="s">
        <v>91</v>
      </c>
      <c r="F106" s="43" t="s">
        <v>87</v>
      </c>
      <c r="G106" s="26"/>
      <c r="H106" s="77" t="str">
        <f>IFERROR((H105-G105)/G105,"")</f>
        <v/>
      </c>
      <c r="I106" s="78" t="str">
        <f>IFERROR((I105-H105)/H105,"")</f>
        <v/>
      </c>
      <c r="J106" s="77" t="str">
        <f t="shared" ref="J106:M106" si="34">IFERROR((J105-I105)/I105,"")</f>
        <v/>
      </c>
      <c r="K106" s="77" t="str">
        <f t="shared" si="34"/>
        <v/>
      </c>
      <c r="L106" s="77" t="str">
        <f t="shared" si="34"/>
        <v/>
      </c>
      <c r="M106" s="77" t="str">
        <f t="shared" si="34"/>
        <v/>
      </c>
      <c r="N106" s="77" t="str">
        <f>IFERROR((N105-M105)/M105,"")</f>
        <v/>
      </c>
      <c r="O106" s="77" t="str">
        <f t="shared" ref="O106:P106" si="35">IFERROR((O105-N105)/N105,"")</f>
        <v/>
      </c>
      <c r="P106" s="77" t="str">
        <f t="shared" si="35"/>
        <v/>
      </c>
    </row>
    <row r="107" spans="2:17" x14ac:dyDescent="0.7">
      <c r="E107" s="71"/>
    </row>
    <row r="108" spans="2:17" ht="18" thickBot="1" x14ac:dyDescent="0.75">
      <c r="B108" s="104"/>
      <c r="C108" s="75" t="s">
        <v>138</v>
      </c>
      <c r="D108" s="4"/>
      <c r="E108" s="6"/>
      <c r="F108" s="6"/>
      <c r="M108" s="166"/>
    </row>
    <row r="109" spans="2:17" ht="29.25" customHeight="1" thickBot="1" x14ac:dyDescent="0.75">
      <c r="D109" s="181">
        <f>COUNTA($D$108:D108)+1</f>
        <v>1</v>
      </c>
      <c r="E109" s="182" t="s">
        <v>127</v>
      </c>
      <c r="F109" s="183"/>
      <c r="G109" s="184" t="str">
        <f>IF($G$86="","",$G$86)</f>
        <v/>
      </c>
      <c r="L109" s="53"/>
      <c r="M109" s="168" t="s">
        <v>128</v>
      </c>
      <c r="N109" s="79" t="s">
        <v>129</v>
      </c>
      <c r="O109" s="79" t="s">
        <v>130</v>
      </c>
      <c r="P109" s="79" t="str">
        <f>"基準："&amp;$G109</f>
        <v>基準：</v>
      </c>
    </row>
    <row r="110" spans="2:17" ht="29.25" customHeight="1" x14ac:dyDescent="0.7">
      <c r="D110" s="81">
        <f>COUNTA($D$108:D109)+1</f>
        <v>2</v>
      </c>
      <c r="E110" s="83" t="s">
        <v>131</v>
      </c>
      <c r="F110" s="87" t="s">
        <v>108</v>
      </c>
      <c r="G110" s="203"/>
      <c r="H110" s="6"/>
      <c r="M110" s="167" t="s">
        <v>132</v>
      </c>
      <c r="N110" s="167" t="str">
        <f>IF($G$34="就業時間換算","－",IFERROR(((HLOOKUP(DATE(YEAR($E$13)+3,MONTH($E$9),DAY($E$9)),$G114:$P125,7,FALSE))/(HLOOKUP(DATE(YEAR($E$13),MONTH($E$9),DAY($E$9)),$G114:$P125,7,FALSE)))^(1/3)-1,""))</f>
        <v/>
      </c>
      <c r="O110" s="185" t="str">
        <f>IF($G$34="人数換算","－",IFERROR(((HLOOKUP(DATE(YEAR($E$13)+3,MONTH($E$9),DAY($E$9)),$G114:$P125,8,FALSE))/(HLOOKUP(DATE(YEAR($E$13),MONTH($E$9),DAY($E$9)),$G114:$P125,8,FALSE)))^(1/3)-1,""))</f>
        <v/>
      </c>
      <c r="P110" s="210" t="str">
        <f>IFERROR(VLOOKUP($G109,【参考】最低賃金の5年間の年平均の年平均上昇率!$B$4:$C$50,2,FALSE),"")</f>
        <v/>
      </c>
      <c r="Q110" s="170" t="str">
        <f>IF($G$34="人数換算",$N110,IF($G$34="就業時間換算",$O110,""))</f>
        <v/>
      </c>
    </row>
    <row r="111" spans="2:17" ht="29.25" customHeight="1" x14ac:dyDescent="0.7">
      <c r="D111" s="81">
        <f>COUNTA($D$108:D110)+1</f>
        <v>3</v>
      </c>
      <c r="E111" s="83" t="s">
        <v>133</v>
      </c>
      <c r="F111" s="52" t="s">
        <v>108</v>
      </c>
      <c r="G111" s="204"/>
      <c r="H111" s="6"/>
      <c r="M111" s="167" t="s">
        <v>134</v>
      </c>
      <c r="N111" s="167" t="str">
        <f>IFERROR(((HLOOKUP(DATE(YEAR($E$13)+3,MONTH($E$9),DAY($E$9)),$G114:$P125,11,FALSE))/(HLOOKUP(DATE(YEAR($E$13),MONTH($E$9),DAY($E$9)),$G114:$P125,11,FALSE)))^(1/3)-1,"")</f>
        <v/>
      </c>
      <c r="O111" s="186" t="s">
        <v>135</v>
      </c>
      <c r="P111" s="211"/>
    </row>
    <row r="112" spans="2:17" x14ac:dyDescent="0.7">
      <c r="D112" s="1"/>
      <c r="E112" s="98" t="s">
        <v>114</v>
      </c>
      <c r="G112" s="1" t="s">
        <v>136</v>
      </c>
    </row>
    <row r="113" spans="2:16" x14ac:dyDescent="0.7">
      <c r="D113" s="1"/>
      <c r="G113" s="97" t="s">
        <v>54</v>
      </c>
      <c r="H113" s="97" t="s">
        <v>55</v>
      </c>
      <c r="I113" s="97" t="s">
        <v>56</v>
      </c>
      <c r="J113" s="64" t="s">
        <v>57</v>
      </c>
      <c r="K113" s="64"/>
      <c r="L113" s="64"/>
      <c r="M113" s="64"/>
      <c r="N113" s="64"/>
      <c r="O113" s="64"/>
      <c r="P113" s="64"/>
    </row>
    <row r="114" spans="2:16" x14ac:dyDescent="0.7">
      <c r="D114" s="23"/>
      <c r="E114" s="23"/>
      <c r="F114" s="86"/>
      <c r="G114" s="95" t="str">
        <f>IF($I114="","",EDATE(H114,-12))</f>
        <v/>
      </c>
      <c r="H114" s="95" t="str">
        <f>IF($I114="","",EDATE(I114,-12))</f>
        <v/>
      </c>
      <c r="I114" s="95" t="str">
        <f>IF($I$12="","",$I$12)</f>
        <v/>
      </c>
      <c r="J114" s="96" t="str">
        <f>IF($I114="","",EDATE(I114,12))</f>
        <v/>
      </c>
      <c r="K114" s="96" t="str">
        <f t="shared" ref="K114:P114" si="36">IF($I114="","",EDATE(J114,12))</f>
        <v/>
      </c>
      <c r="L114" s="96" t="str">
        <f t="shared" si="36"/>
        <v/>
      </c>
      <c r="M114" s="96" t="str">
        <f t="shared" si="36"/>
        <v/>
      </c>
      <c r="N114" s="96" t="str">
        <f t="shared" si="36"/>
        <v/>
      </c>
      <c r="O114" s="96" t="str">
        <f>IF($I114="","",EDATE(N114,12))</f>
        <v/>
      </c>
      <c r="P114" s="96" t="str">
        <f t="shared" si="36"/>
        <v/>
      </c>
    </row>
    <row r="115" spans="2:16" ht="29.25" customHeight="1" x14ac:dyDescent="0.7">
      <c r="D115" s="5">
        <f>COUNTA($D$108:D114)+1</f>
        <v>4</v>
      </c>
      <c r="E115" s="40" t="s">
        <v>74</v>
      </c>
      <c r="F115" s="39"/>
      <c r="G115" s="195"/>
      <c r="H115" s="142"/>
      <c r="I115" s="196"/>
      <c r="J115" s="142"/>
      <c r="K115" s="142"/>
      <c r="L115" s="142"/>
      <c r="M115" s="142"/>
      <c r="N115" s="142"/>
      <c r="O115" s="142"/>
      <c r="P115" s="142"/>
    </row>
    <row r="116" spans="2:16" ht="29.25" customHeight="1" x14ac:dyDescent="0.7">
      <c r="C116" s="9"/>
      <c r="D116" s="5">
        <f>COUNTA($D$108:D115)+1</f>
        <v>5</v>
      </c>
      <c r="E116" s="40" t="s">
        <v>75</v>
      </c>
      <c r="F116" s="39"/>
      <c r="G116" s="195"/>
      <c r="H116" s="142"/>
      <c r="I116" s="196"/>
      <c r="J116" s="142"/>
      <c r="K116" s="142"/>
      <c r="L116" s="142"/>
      <c r="M116" s="142"/>
      <c r="N116" s="142"/>
      <c r="O116" s="142"/>
      <c r="P116" s="142"/>
    </row>
    <row r="117" spans="2:16" ht="29.25" customHeight="1" x14ac:dyDescent="0.7">
      <c r="C117" s="9"/>
      <c r="D117" s="5">
        <f>COUNTA($D$108:D116)+1</f>
        <v>6</v>
      </c>
      <c r="E117" s="40" t="s">
        <v>80</v>
      </c>
      <c r="F117" s="39" t="s">
        <v>81</v>
      </c>
      <c r="G117" s="195"/>
      <c r="H117" s="142"/>
      <c r="I117" s="196"/>
      <c r="J117" s="142"/>
      <c r="K117" s="142"/>
      <c r="L117" s="142"/>
      <c r="M117" s="142"/>
      <c r="N117" s="142"/>
      <c r="O117" s="142"/>
      <c r="P117" s="142"/>
    </row>
    <row r="118" spans="2:16" ht="29.25" customHeight="1" x14ac:dyDescent="0.7">
      <c r="C118" s="9"/>
      <c r="D118" s="5">
        <f>COUNTA($D$108:D117)+1</f>
        <v>7</v>
      </c>
      <c r="E118" s="40" t="s">
        <v>82</v>
      </c>
      <c r="F118" s="41" t="s">
        <v>81</v>
      </c>
      <c r="G118" s="195"/>
      <c r="H118" s="142"/>
      <c r="I118" s="196"/>
      <c r="J118" s="142"/>
      <c r="K118" s="142"/>
      <c r="L118" s="142"/>
      <c r="M118" s="142"/>
      <c r="N118" s="142"/>
      <c r="O118" s="142"/>
      <c r="P118" s="142"/>
    </row>
    <row r="119" spans="2:16" ht="29.25" customHeight="1" x14ac:dyDescent="0.7">
      <c r="C119" s="9"/>
      <c r="D119" s="5">
        <f>COUNTA($D$108:D118)+1</f>
        <v>8</v>
      </c>
      <c r="E119" s="40" t="s">
        <v>83</v>
      </c>
      <c r="F119" s="39" t="s">
        <v>139</v>
      </c>
      <c r="G119" s="195"/>
      <c r="H119" s="142"/>
      <c r="I119" s="196"/>
      <c r="J119" s="142"/>
      <c r="K119" s="142"/>
      <c r="L119" s="142"/>
      <c r="M119" s="142"/>
      <c r="N119" s="142"/>
      <c r="O119" s="142"/>
      <c r="P119" s="142"/>
    </row>
    <row r="120" spans="2:16" ht="29.25" customHeight="1" x14ac:dyDescent="0.7">
      <c r="C120" s="9"/>
      <c r="D120" s="7">
        <f>COUNTA($D$108:D119)+1</f>
        <v>9</v>
      </c>
      <c r="E120" s="42" t="s">
        <v>84</v>
      </c>
      <c r="F120" s="43"/>
      <c r="G120" s="24" t="str">
        <f>IF($G$34="就業時間換算","",IFERROR(+G115/G117,""))</f>
        <v/>
      </c>
      <c r="H120" s="25" t="str">
        <f t="shared" ref="H120:P120" si="37">IF($G$34="就業時間換算","",IFERROR(+H115/H117,""))</f>
        <v/>
      </c>
      <c r="I120" s="36" t="str">
        <f t="shared" si="37"/>
        <v/>
      </c>
      <c r="J120" s="25" t="str">
        <f t="shared" si="37"/>
        <v/>
      </c>
      <c r="K120" s="25" t="str">
        <f t="shared" si="37"/>
        <v/>
      </c>
      <c r="L120" s="25" t="str">
        <f t="shared" si="37"/>
        <v/>
      </c>
      <c r="M120" s="25" t="str">
        <f t="shared" si="37"/>
        <v/>
      </c>
      <c r="N120" s="25" t="str">
        <f t="shared" si="37"/>
        <v/>
      </c>
      <c r="O120" s="25" t="str">
        <f t="shared" si="37"/>
        <v/>
      </c>
      <c r="P120" s="25" t="str">
        <f t="shared" si="37"/>
        <v/>
      </c>
    </row>
    <row r="121" spans="2:16" ht="29.25" customHeight="1" x14ac:dyDescent="0.7">
      <c r="C121" s="9"/>
      <c r="D121" s="7">
        <f>COUNTA($D$108:D120)+1</f>
        <v>10</v>
      </c>
      <c r="E121" s="42" t="s">
        <v>85</v>
      </c>
      <c r="F121" s="44"/>
      <c r="G121" s="24" t="str">
        <f>IF($G$34="人数換算","",IFERROR(+G115/G118,""))</f>
        <v/>
      </c>
      <c r="H121" s="25" t="str">
        <f t="shared" ref="H121:P121" si="38">IF($G$34="人数換算","",IFERROR(+H115/H118,""))</f>
        <v/>
      </c>
      <c r="I121" s="36" t="str">
        <f t="shared" si="38"/>
        <v/>
      </c>
      <c r="J121" s="25" t="str">
        <f t="shared" si="38"/>
        <v/>
      </c>
      <c r="K121" s="25" t="str">
        <f t="shared" si="38"/>
        <v/>
      </c>
      <c r="L121" s="25" t="str">
        <f t="shared" si="38"/>
        <v/>
      </c>
      <c r="M121" s="25" t="str">
        <f t="shared" si="38"/>
        <v/>
      </c>
      <c r="N121" s="25" t="str">
        <f t="shared" si="38"/>
        <v/>
      </c>
      <c r="O121" s="25" t="str">
        <f t="shared" si="38"/>
        <v/>
      </c>
      <c r="P121" s="25" t="str">
        <f t="shared" si="38"/>
        <v/>
      </c>
    </row>
    <row r="122" spans="2:16" ht="29.25" customHeight="1" x14ac:dyDescent="0.7">
      <c r="C122" s="9"/>
      <c r="D122" s="7">
        <f>COUNTA($D$108:D121)+1</f>
        <v>11</v>
      </c>
      <c r="E122" s="42" t="s">
        <v>86</v>
      </c>
      <c r="F122" s="43" t="s">
        <v>87</v>
      </c>
      <c r="G122" s="26"/>
      <c r="H122" s="77" t="str">
        <f>IFERROR((H120-G120)/G120,"")</f>
        <v/>
      </c>
      <c r="I122" s="78" t="str">
        <f t="shared" ref="I122:P123" si="39">IFERROR((I120-H120)/H120,"")</f>
        <v/>
      </c>
      <c r="J122" s="77" t="str">
        <f t="shared" si="39"/>
        <v/>
      </c>
      <c r="K122" s="77" t="str">
        <f t="shared" si="39"/>
        <v/>
      </c>
      <c r="L122" s="77" t="str">
        <f t="shared" si="39"/>
        <v/>
      </c>
      <c r="M122" s="77" t="str">
        <f t="shared" si="39"/>
        <v/>
      </c>
      <c r="N122" s="77" t="str">
        <f t="shared" si="39"/>
        <v/>
      </c>
      <c r="O122" s="77" t="str">
        <f t="shared" si="39"/>
        <v/>
      </c>
      <c r="P122" s="77" t="str">
        <f t="shared" si="39"/>
        <v/>
      </c>
    </row>
    <row r="123" spans="2:16" ht="29.25" customHeight="1" x14ac:dyDescent="0.7">
      <c r="C123" s="9"/>
      <c r="D123" s="7">
        <f>COUNTA($D$108:D122)+1</f>
        <v>12</v>
      </c>
      <c r="E123" s="42" t="s">
        <v>88</v>
      </c>
      <c r="F123" s="44" t="s">
        <v>89</v>
      </c>
      <c r="G123" s="26"/>
      <c r="H123" s="77" t="str">
        <f>IFERROR((H121-G121)/G121,"")</f>
        <v/>
      </c>
      <c r="I123" s="78" t="str">
        <f t="shared" si="39"/>
        <v/>
      </c>
      <c r="J123" s="77" t="str">
        <f t="shared" si="39"/>
        <v/>
      </c>
      <c r="K123" s="77" t="str">
        <f t="shared" si="39"/>
        <v/>
      </c>
      <c r="L123" s="77" t="str">
        <f t="shared" si="39"/>
        <v/>
      </c>
      <c r="M123" s="77" t="str">
        <f t="shared" si="39"/>
        <v/>
      </c>
      <c r="N123" s="77" t="str">
        <f t="shared" si="39"/>
        <v/>
      </c>
      <c r="O123" s="77" t="str">
        <f>IFERROR((O121-N121)/N121,"")</f>
        <v/>
      </c>
      <c r="P123" s="77" t="str">
        <f>IFERROR((P121-O121)/O121,"")</f>
        <v/>
      </c>
    </row>
    <row r="124" spans="2:16" ht="29.25" customHeight="1" x14ac:dyDescent="0.7">
      <c r="C124" s="9"/>
      <c r="D124" s="7">
        <f>COUNTA($D$108:D123)+1</f>
        <v>13</v>
      </c>
      <c r="E124" s="42" t="s">
        <v>90</v>
      </c>
      <c r="F124" s="43"/>
      <c r="G124" s="105" t="str">
        <f>IFERROR(+G116/G119,"")</f>
        <v/>
      </c>
      <c r="H124" s="106" t="str">
        <f>IFERROR(+H116/H119,"")</f>
        <v/>
      </c>
      <c r="I124" s="106" t="str">
        <f t="shared" ref="I124:P124" si="40">IFERROR(+I116/I119,"")</f>
        <v/>
      </c>
      <c r="J124" s="106" t="str">
        <f t="shared" si="40"/>
        <v/>
      </c>
      <c r="K124" s="106" t="str">
        <f t="shared" si="40"/>
        <v/>
      </c>
      <c r="L124" s="106" t="str">
        <f t="shared" si="40"/>
        <v/>
      </c>
      <c r="M124" s="106" t="str">
        <f t="shared" si="40"/>
        <v/>
      </c>
      <c r="N124" s="106" t="str">
        <f t="shared" si="40"/>
        <v/>
      </c>
      <c r="O124" s="106" t="str">
        <f t="shared" si="40"/>
        <v/>
      </c>
      <c r="P124" s="106" t="str">
        <f t="shared" si="40"/>
        <v/>
      </c>
    </row>
    <row r="125" spans="2:16" ht="29.25" customHeight="1" x14ac:dyDescent="0.7">
      <c r="D125" s="7">
        <f>COUNTA($D$108:D124)+1</f>
        <v>14</v>
      </c>
      <c r="E125" s="42" t="s">
        <v>91</v>
      </c>
      <c r="F125" s="43" t="s">
        <v>87</v>
      </c>
      <c r="G125" s="26"/>
      <c r="H125" s="77" t="str">
        <f>IFERROR((H124-G124)/G124,"")</f>
        <v/>
      </c>
      <c r="I125" s="78" t="str">
        <f>IFERROR((I124-H124)/H124,"")</f>
        <v/>
      </c>
      <c r="J125" s="77" t="str">
        <f t="shared" ref="J125:P125" si="41">IFERROR((J124-I124)/I124,"")</f>
        <v/>
      </c>
      <c r="K125" s="77" t="str">
        <f t="shared" si="41"/>
        <v/>
      </c>
      <c r="L125" s="77" t="str">
        <f t="shared" si="41"/>
        <v/>
      </c>
      <c r="M125" s="77" t="str">
        <f t="shared" si="41"/>
        <v/>
      </c>
      <c r="N125" s="77" t="str">
        <f t="shared" si="41"/>
        <v/>
      </c>
      <c r="O125" s="77" t="str">
        <f t="shared" si="41"/>
        <v/>
      </c>
      <c r="P125" s="77" t="str">
        <f t="shared" si="41"/>
        <v/>
      </c>
    </row>
    <row r="126" spans="2:16" x14ac:dyDescent="0.7">
      <c r="E126" s="71"/>
    </row>
    <row r="127" spans="2:16" ht="18" thickBot="1" x14ac:dyDescent="0.75">
      <c r="B127" s="104"/>
      <c r="C127" s="75" t="s">
        <v>140</v>
      </c>
      <c r="D127" s="4"/>
      <c r="E127" s="6"/>
      <c r="F127" s="6"/>
    </row>
    <row r="128" spans="2:16" ht="29.25" customHeight="1" thickBot="1" x14ac:dyDescent="0.75">
      <c r="D128" s="181">
        <f>COUNTA($D$127:D127)+1</f>
        <v>1</v>
      </c>
      <c r="E128" s="182" t="s">
        <v>127</v>
      </c>
      <c r="F128" s="183"/>
      <c r="G128" s="184" t="str">
        <f>IF($H$86="","",$H$86)</f>
        <v/>
      </c>
      <c r="M128" s="168" t="s">
        <v>128</v>
      </c>
      <c r="N128" s="79" t="s">
        <v>129</v>
      </c>
      <c r="O128" s="79" t="s">
        <v>130</v>
      </c>
      <c r="P128" s="79" t="str">
        <f>"基準："&amp;$G128</f>
        <v>基準：</v>
      </c>
    </row>
    <row r="129" spans="3:17" ht="29.25" customHeight="1" x14ac:dyDescent="0.7">
      <c r="D129" s="81">
        <f>COUNTA($D$127:D128)+1</f>
        <v>2</v>
      </c>
      <c r="E129" s="83" t="s">
        <v>131</v>
      </c>
      <c r="F129" s="87" t="s">
        <v>108</v>
      </c>
      <c r="G129" s="203"/>
      <c r="H129" s="6"/>
      <c r="M129" s="167" t="s">
        <v>132</v>
      </c>
      <c r="N129" s="167" t="str">
        <f>IF($G$34="就業時間換算","－",IFERROR(((HLOOKUP(DATE(YEAR($E$13)+3,MONTH($E$9),DAY($E$9)),$G133:$P144,7,FALSE))/(HLOOKUP(DATE(YEAR($E$13),MONTH($E$9),DAY($E$9)),$G133:$P144,7,FALSE)))^(1/3)-1,""))</f>
        <v/>
      </c>
      <c r="O129" s="185" t="str">
        <f>IF($G$34="人数換算","－",IFERROR(((HLOOKUP(DATE(YEAR($E$13)+3,MONTH($E$9),DAY($E$9)),$G133:$P144,8,FALSE))/(HLOOKUP(DATE(YEAR($E$13),MONTH($E$9),DAY($E$9)),$G133:$P144,8,FALSE)))^(1/3)-1,""))</f>
        <v/>
      </c>
      <c r="P129" s="210" t="str">
        <f>IFERROR(VLOOKUP($G128,【参考】最低賃金の5年間の年平均の年平均上昇率!$B$4:$C$50,2,FALSE),"")</f>
        <v/>
      </c>
      <c r="Q129" s="170" t="str">
        <f>IF($G$34="人数換算",$N129,IF($G$34="就業時間換算",$O129,""))</f>
        <v/>
      </c>
    </row>
    <row r="130" spans="3:17" ht="29.25" customHeight="1" x14ac:dyDescent="0.7">
      <c r="D130" s="81">
        <f>COUNTA($D$127:D129)+1</f>
        <v>3</v>
      </c>
      <c r="E130" s="83" t="s">
        <v>133</v>
      </c>
      <c r="F130" s="52" t="s">
        <v>108</v>
      </c>
      <c r="G130" s="204"/>
      <c r="H130" s="6"/>
      <c r="M130" s="167" t="s">
        <v>134</v>
      </c>
      <c r="N130" s="167" t="str">
        <f>IFERROR(((HLOOKUP(DATE(YEAR($E$13)+3,MONTH($E$9),DAY($E$9)),$G133:$P144,11,FALSE))/(HLOOKUP(DATE(YEAR($E$13),MONTH($E$9),DAY($E$9)),$G133:$P144,11,FALSE)))^(1/3)-1,"")</f>
        <v/>
      </c>
      <c r="O130" s="186" t="s">
        <v>135</v>
      </c>
      <c r="P130" s="211"/>
    </row>
    <row r="131" spans="3:17" x14ac:dyDescent="0.7">
      <c r="D131" s="1"/>
      <c r="E131" s="98" t="s">
        <v>114</v>
      </c>
      <c r="G131" s="1" t="s">
        <v>136</v>
      </c>
    </row>
    <row r="132" spans="3:17" x14ac:dyDescent="0.7">
      <c r="D132" s="1"/>
      <c r="G132" s="97" t="s">
        <v>54</v>
      </c>
      <c r="H132" s="97" t="s">
        <v>55</v>
      </c>
      <c r="I132" s="97" t="s">
        <v>56</v>
      </c>
      <c r="J132" s="64" t="s">
        <v>57</v>
      </c>
      <c r="K132" s="64"/>
      <c r="L132" s="64"/>
      <c r="M132" s="64"/>
      <c r="N132" s="64"/>
      <c r="O132" s="64"/>
      <c r="P132" s="64"/>
    </row>
    <row r="133" spans="3:17" x14ac:dyDescent="0.7">
      <c r="D133" s="23"/>
      <c r="E133" s="23"/>
      <c r="F133" s="86"/>
      <c r="G133" s="95" t="str">
        <f>IF($I133="","",EDATE(H133,-12))</f>
        <v/>
      </c>
      <c r="H133" s="95" t="str">
        <f>IF($I133="","",EDATE(I133,-12))</f>
        <v/>
      </c>
      <c r="I133" s="95" t="str">
        <f>IF($I$12="","",$I$12)</f>
        <v/>
      </c>
      <c r="J133" s="96" t="str">
        <f>IF($I133="","",EDATE(I133,12))</f>
        <v/>
      </c>
      <c r="K133" s="96" t="str">
        <f t="shared" ref="K133:P133" si="42">IF($I133="","",EDATE(J133,12))</f>
        <v/>
      </c>
      <c r="L133" s="96" t="str">
        <f t="shared" si="42"/>
        <v/>
      </c>
      <c r="M133" s="96" t="str">
        <f t="shared" si="42"/>
        <v/>
      </c>
      <c r="N133" s="96" t="str">
        <f t="shared" si="42"/>
        <v/>
      </c>
      <c r="O133" s="96" t="str">
        <f t="shared" si="42"/>
        <v/>
      </c>
      <c r="P133" s="96" t="str">
        <f t="shared" si="42"/>
        <v/>
      </c>
    </row>
    <row r="134" spans="3:17" ht="29.25" customHeight="1" x14ac:dyDescent="0.7">
      <c r="D134" s="81">
        <f>COUNTA($D$127:D133)+1</f>
        <v>4</v>
      </c>
      <c r="E134" s="47" t="s">
        <v>74</v>
      </c>
      <c r="F134" s="85"/>
      <c r="G134" s="205"/>
      <c r="H134" s="142"/>
      <c r="I134" s="196"/>
      <c r="J134" s="142"/>
      <c r="K134" s="142"/>
      <c r="L134" s="142"/>
      <c r="M134" s="142"/>
      <c r="N134" s="142"/>
      <c r="O134" s="142"/>
      <c r="P134" s="142"/>
    </row>
    <row r="135" spans="3:17" ht="29.25" customHeight="1" x14ac:dyDescent="0.7">
      <c r="C135" s="9"/>
      <c r="D135" s="81">
        <f>COUNTA($D$127:D134)+1</f>
        <v>5</v>
      </c>
      <c r="E135" s="47" t="s">
        <v>75</v>
      </c>
      <c r="F135" s="85"/>
      <c r="G135" s="205"/>
      <c r="H135" s="142"/>
      <c r="I135" s="196"/>
      <c r="J135" s="142"/>
      <c r="K135" s="142"/>
      <c r="L135" s="142"/>
      <c r="M135" s="142"/>
      <c r="N135" s="142"/>
      <c r="O135" s="142"/>
      <c r="P135" s="142"/>
    </row>
    <row r="136" spans="3:17" ht="29.25" customHeight="1" x14ac:dyDescent="0.7">
      <c r="C136" s="9"/>
      <c r="D136" s="5">
        <f>COUNTA($D$127:D135)+1</f>
        <v>6</v>
      </c>
      <c r="E136" s="40" t="s">
        <v>80</v>
      </c>
      <c r="F136" s="39" t="s">
        <v>81</v>
      </c>
      <c r="G136" s="195"/>
      <c r="H136" s="142"/>
      <c r="I136" s="196"/>
      <c r="J136" s="142"/>
      <c r="K136" s="142"/>
      <c r="L136" s="142"/>
      <c r="M136" s="142"/>
      <c r="N136" s="142"/>
      <c r="O136" s="142"/>
      <c r="P136" s="142"/>
    </row>
    <row r="137" spans="3:17" ht="29.25" customHeight="1" x14ac:dyDescent="0.7">
      <c r="C137" s="9"/>
      <c r="D137" s="5">
        <f>COUNTA($D$127:D136)+1</f>
        <v>7</v>
      </c>
      <c r="E137" s="40" t="s">
        <v>82</v>
      </c>
      <c r="F137" s="41" t="s">
        <v>81</v>
      </c>
      <c r="G137" s="195"/>
      <c r="H137" s="142"/>
      <c r="I137" s="196"/>
      <c r="J137" s="142"/>
      <c r="K137" s="142"/>
      <c r="L137" s="142"/>
      <c r="M137" s="142"/>
      <c r="N137" s="142"/>
      <c r="O137" s="142"/>
      <c r="P137" s="142"/>
    </row>
    <row r="138" spans="3:17" ht="29.25" customHeight="1" x14ac:dyDescent="0.7">
      <c r="C138" s="9"/>
      <c r="D138" s="81">
        <f>COUNTA($D$127:D137)+1</f>
        <v>8</v>
      </c>
      <c r="E138" s="47" t="s">
        <v>83</v>
      </c>
      <c r="F138" s="85" t="s">
        <v>139</v>
      </c>
      <c r="G138" s="205"/>
      <c r="H138" s="142"/>
      <c r="I138" s="196"/>
      <c r="J138" s="142"/>
      <c r="K138" s="142"/>
      <c r="L138" s="142"/>
      <c r="M138" s="142"/>
      <c r="N138" s="142"/>
      <c r="O138" s="142"/>
      <c r="P138" s="142"/>
    </row>
    <row r="139" spans="3:17" ht="29.25" customHeight="1" x14ac:dyDescent="0.7">
      <c r="C139" s="9"/>
      <c r="D139" s="7">
        <f>COUNTA($D$127:D138)+1</f>
        <v>9</v>
      </c>
      <c r="E139" s="42" t="s">
        <v>84</v>
      </c>
      <c r="F139" s="43"/>
      <c r="G139" s="24" t="str">
        <f>IF($G$34="就業時間換算","",IFERROR(+G134/G136,""))</f>
        <v/>
      </c>
      <c r="H139" s="25" t="str">
        <f t="shared" ref="H139:P139" si="43">IF($G$34="就業時間換算","",IFERROR(+H134/H136,""))</f>
        <v/>
      </c>
      <c r="I139" s="36" t="str">
        <f t="shared" si="43"/>
        <v/>
      </c>
      <c r="J139" s="25" t="str">
        <f t="shared" si="43"/>
        <v/>
      </c>
      <c r="K139" s="25" t="str">
        <f t="shared" si="43"/>
        <v/>
      </c>
      <c r="L139" s="25" t="str">
        <f t="shared" si="43"/>
        <v/>
      </c>
      <c r="M139" s="25" t="str">
        <f t="shared" si="43"/>
        <v/>
      </c>
      <c r="N139" s="25" t="str">
        <f t="shared" si="43"/>
        <v/>
      </c>
      <c r="O139" s="25" t="str">
        <f t="shared" si="43"/>
        <v/>
      </c>
      <c r="P139" s="25" t="str">
        <f t="shared" si="43"/>
        <v/>
      </c>
    </row>
    <row r="140" spans="3:17" ht="29.25" customHeight="1" x14ac:dyDescent="0.7">
      <c r="C140" s="9"/>
      <c r="D140" s="7">
        <f>COUNTA($D$127:D139)+1</f>
        <v>10</v>
      </c>
      <c r="E140" s="42" t="s">
        <v>85</v>
      </c>
      <c r="F140" s="44"/>
      <c r="G140" s="24" t="str">
        <f>IF($G$34="人数換算","",IFERROR(+G134/G137,""))</f>
        <v/>
      </c>
      <c r="H140" s="25" t="str">
        <f t="shared" ref="H140:P140" si="44">IF($G$34="人数換算","",IFERROR(+H134/H137,""))</f>
        <v/>
      </c>
      <c r="I140" s="36" t="str">
        <f t="shared" si="44"/>
        <v/>
      </c>
      <c r="J140" s="25" t="str">
        <f t="shared" si="44"/>
        <v/>
      </c>
      <c r="K140" s="25" t="str">
        <f t="shared" si="44"/>
        <v/>
      </c>
      <c r="L140" s="25" t="str">
        <f t="shared" si="44"/>
        <v/>
      </c>
      <c r="M140" s="25" t="str">
        <f t="shared" si="44"/>
        <v/>
      </c>
      <c r="N140" s="25" t="str">
        <f t="shared" si="44"/>
        <v/>
      </c>
      <c r="O140" s="25" t="str">
        <f t="shared" si="44"/>
        <v/>
      </c>
      <c r="P140" s="25" t="str">
        <f t="shared" si="44"/>
        <v/>
      </c>
    </row>
    <row r="141" spans="3:17" ht="29.25" customHeight="1" x14ac:dyDescent="0.7">
      <c r="C141" s="9"/>
      <c r="D141" s="7">
        <f>COUNTA($D$127:D140)+1</f>
        <v>11</v>
      </c>
      <c r="E141" s="42" t="s">
        <v>86</v>
      </c>
      <c r="F141" s="43" t="s">
        <v>87</v>
      </c>
      <c r="G141" s="26"/>
      <c r="H141" s="77" t="str">
        <f>IFERROR((H139-G139)/G139,"")</f>
        <v/>
      </c>
      <c r="I141" s="78" t="str">
        <f t="shared" ref="I141:P142" si="45">IFERROR((I139-H139)/H139,"")</f>
        <v/>
      </c>
      <c r="J141" s="77" t="str">
        <f t="shared" si="45"/>
        <v/>
      </c>
      <c r="K141" s="77" t="str">
        <f t="shared" si="45"/>
        <v/>
      </c>
      <c r="L141" s="77" t="str">
        <f t="shared" si="45"/>
        <v/>
      </c>
      <c r="M141" s="77" t="str">
        <f t="shared" si="45"/>
        <v/>
      </c>
      <c r="N141" s="77" t="str">
        <f t="shared" si="45"/>
        <v/>
      </c>
      <c r="O141" s="77" t="str">
        <f t="shared" si="45"/>
        <v/>
      </c>
      <c r="P141" s="77" t="str">
        <f t="shared" si="45"/>
        <v/>
      </c>
    </row>
    <row r="142" spans="3:17" ht="29.25" customHeight="1" x14ac:dyDescent="0.7">
      <c r="C142" s="9"/>
      <c r="D142" s="7">
        <f>COUNTA($D$127:D141)+1</f>
        <v>12</v>
      </c>
      <c r="E142" s="42" t="s">
        <v>88</v>
      </c>
      <c r="F142" s="44" t="s">
        <v>89</v>
      </c>
      <c r="G142" s="26"/>
      <c r="H142" s="77" t="str">
        <f>IFERROR((H140-G140)/G140,"")</f>
        <v/>
      </c>
      <c r="I142" s="78" t="str">
        <f t="shared" si="45"/>
        <v/>
      </c>
      <c r="J142" s="77" t="str">
        <f t="shared" si="45"/>
        <v/>
      </c>
      <c r="K142" s="77" t="str">
        <f t="shared" si="45"/>
        <v/>
      </c>
      <c r="L142" s="77" t="str">
        <f t="shared" si="45"/>
        <v/>
      </c>
      <c r="M142" s="77" t="str">
        <f t="shared" si="45"/>
        <v/>
      </c>
      <c r="N142" s="77" t="str">
        <f t="shared" si="45"/>
        <v/>
      </c>
      <c r="O142" s="77" t="str">
        <f t="shared" si="45"/>
        <v/>
      </c>
      <c r="P142" s="77" t="str">
        <f t="shared" si="45"/>
        <v/>
      </c>
    </row>
    <row r="143" spans="3:17" ht="29.25" customHeight="1" x14ac:dyDescent="0.7">
      <c r="C143" s="9"/>
      <c r="D143" s="7">
        <f>COUNTA($D$127:D142)+1</f>
        <v>13</v>
      </c>
      <c r="E143" s="42" t="s">
        <v>90</v>
      </c>
      <c r="F143" s="43"/>
      <c r="G143" s="105" t="str">
        <f>IFERROR(+G135/G138,"")</f>
        <v/>
      </c>
      <c r="H143" s="106" t="str">
        <f>IFERROR(+H135/H138,"")</f>
        <v/>
      </c>
      <c r="I143" s="106" t="str">
        <f t="shared" ref="I143:P143" si="46">IFERROR(+I135/I138,"")</f>
        <v/>
      </c>
      <c r="J143" s="106" t="str">
        <f t="shared" si="46"/>
        <v/>
      </c>
      <c r="K143" s="106" t="str">
        <f t="shared" si="46"/>
        <v/>
      </c>
      <c r="L143" s="106" t="str">
        <f t="shared" si="46"/>
        <v/>
      </c>
      <c r="M143" s="106" t="str">
        <f t="shared" si="46"/>
        <v/>
      </c>
      <c r="N143" s="106" t="str">
        <f t="shared" si="46"/>
        <v/>
      </c>
      <c r="O143" s="106" t="str">
        <f t="shared" si="46"/>
        <v/>
      </c>
      <c r="P143" s="106" t="str">
        <f t="shared" si="46"/>
        <v/>
      </c>
    </row>
    <row r="144" spans="3:17" ht="29.25" customHeight="1" x14ac:dyDescent="0.7">
      <c r="D144" s="7">
        <f>COUNTA($D$127:D143)+1</f>
        <v>14</v>
      </c>
      <c r="E144" s="42" t="s">
        <v>91</v>
      </c>
      <c r="F144" s="43" t="s">
        <v>87</v>
      </c>
      <c r="G144" s="26"/>
      <c r="H144" s="77" t="str">
        <f>IFERROR((H143-G143)/G143,"")</f>
        <v/>
      </c>
      <c r="I144" s="78" t="str">
        <f>IFERROR((I143-H143)/H143,"")</f>
        <v/>
      </c>
      <c r="J144" s="77" t="str">
        <f t="shared" ref="J144:P144" si="47">IFERROR((J143-I143)/I143,"")</f>
        <v/>
      </c>
      <c r="K144" s="77" t="str">
        <f t="shared" si="47"/>
        <v/>
      </c>
      <c r="L144" s="77" t="str">
        <f t="shared" si="47"/>
        <v/>
      </c>
      <c r="M144" s="77" t="str">
        <f t="shared" si="47"/>
        <v/>
      </c>
      <c r="N144" s="77" t="str">
        <f t="shared" si="47"/>
        <v/>
      </c>
      <c r="O144" s="77" t="str">
        <f t="shared" si="47"/>
        <v/>
      </c>
      <c r="P144" s="77" t="str">
        <f t="shared" si="47"/>
        <v/>
      </c>
    </row>
    <row r="145" spans="2:17" x14ac:dyDescent="0.7">
      <c r="E145" s="71"/>
    </row>
    <row r="146" spans="2:17" ht="18" thickBot="1" x14ac:dyDescent="0.75">
      <c r="B146" s="104"/>
      <c r="C146" s="75" t="s">
        <v>141</v>
      </c>
      <c r="D146" s="4"/>
      <c r="E146" s="6"/>
      <c r="F146" s="6"/>
    </row>
    <row r="147" spans="2:17" ht="29.25" customHeight="1" thickBot="1" x14ac:dyDescent="0.75">
      <c r="D147" s="181">
        <f>COUNTA($D$146:D146)+1</f>
        <v>1</v>
      </c>
      <c r="E147" s="182" t="s">
        <v>127</v>
      </c>
      <c r="F147" s="183"/>
      <c r="G147" s="184" t="str">
        <f>IF($I$86="","",$I$86)</f>
        <v/>
      </c>
      <c r="M147" s="168" t="s">
        <v>128</v>
      </c>
      <c r="N147" s="79" t="s">
        <v>129</v>
      </c>
      <c r="O147" s="79" t="s">
        <v>130</v>
      </c>
      <c r="P147" s="79" t="str">
        <f>"基準："&amp;$G147</f>
        <v>基準：</v>
      </c>
    </row>
    <row r="148" spans="2:17" ht="29.25" customHeight="1" x14ac:dyDescent="0.7">
      <c r="D148" s="81">
        <f>COUNTA($D$146:D147)+1</f>
        <v>2</v>
      </c>
      <c r="E148" s="83" t="s">
        <v>131</v>
      </c>
      <c r="F148" s="87" t="s">
        <v>108</v>
      </c>
      <c r="G148" s="203"/>
      <c r="M148" s="167" t="s">
        <v>132</v>
      </c>
      <c r="N148" s="167" t="str">
        <f>IF($G$34="就業時間換算","－",IFERROR(((HLOOKUP(DATE(YEAR($E$13)+3,MONTH($E$9),DAY($E$9)),$G152:$P163,7,FALSE))/(HLOOKUP(DATE(YEAR($E$13),MONTH($E$9),DAY($E$9)),$G152:$P163,7,FALSE)))^(1/3)-1,""))</f>
        <v/>
      </c>
      <c r="O148" s="185" t="str">
        <f>IF($G$34="人数換算","－",IFERROR(((HLOOKUP(DATE(YEAR($E$13)+3,MONTH($E$9),DAY($E$9)),$G152:$P163,8,FALSE))/(HLOOKUP(DATE(YEAR($E$13),MONTH($E$9),DAY($E$9)),$G152:$P163,8,FALSE)))^(1/3)-1,""))</f>
        <v/>
      </c>
      <c r="P148" s="210" t="str">
        <f>IFERROR(VLOOKUP($G147,【参考】最低賃金の5年間の年平均の年平均上昇率!$B$4:$C$50,2,FALSE),"")</f>
        <v/>
      </c>
      <c r="Q148" s="170" t="str">
        <f>IF($G$34="人数換算",$N148,IF($G$34="就業時間換算",$O148,""))</f>
        <v/>
      </c>
    </row>
    <row r="149" spans="2:17" ht="29.25" customHeight="1" x14ac:dyDescent="0.7">
      <c r="D149" s="81">
        <f>COUNTA($D$146:D148)+1</f>
        <v>3</v>
      </c>
      <c r="E149" s="83" t="s">
        <v>133</v>
      </c>
      <c r="F149" s="52" t="s">
        <v>108</v>
      </c>
      <c r="G149" s="204"/>
      <c r="M149" s="167" t="s">
        <v>134</v>
      </c>
      <c r="N149" s="167" t="str">
        <f>IFERROR(((HLOOKUP(DATE(YEAR($E$13)+3,MONTH($E$9),DAY($E$9)),$G152:$P163,11,FALSE))/(HLOOKUP(DATE(YEAR($E$13),MONTH($E$9),DAY($E$9)),$G152:$P163,11,FALSE)))^(1/3)-1,"")</f>
        <v/>
      </c>
      <c r="O149" s="186" t="s">
        <v>135</v>
      </c>
      <c r="P149" s="211"/>
    </row>
    <row r="150" spans="2:17" x14ac:dyDescent="0.7">
      <c r="D150" s="1"/>
      <c r="E150" s="98" t="s">
        <v>114</v>
      </c>
      <c r="G150" s="1" t="s">
        <v>136</v>
      </c>
    </row>
    <row r="151" spans="2:17" x14ac:dyDescent="0.7">
      <c r="D151" s="1"/>
      <c r="G151" s="97" t="s">
        <v>54</v>
      </c>
      <c r="H151" s="97" t="s">
        <v>55</v>
      </c>
      <c r="I151" s="97" t="s">
        <v>56</v>
      </c>
      <c r="J151" s="64" t="s">
        <v>57</v>
      </c>
      <c r="K151" s="64"/>
      <c r="L151" s="64"/>
      <c r="M151" s="64"/>
      <c r="N151" s="64"/>
      <c r="O151" s="64"/>
      <c r="P151" s="64"/>
    </row>
    <row r="152" spans="2:17" x14ac:dyDescent="0.7">
      <c r="D152" s="23"/>
      <c r="E152" s="23"/>
      <c r="F152" s="86"/>
      <c r="G152" s="95" t="str">
        <f>IF($I152="","",EDATE(H152,-12))</f>
        <v/>
      </c>
      <c r="H152" s="95" t="str">
        <f>IF($I152="","",EDATE(I152,-12))</f>
        <v/>
      </c>
      <c r="I152" s="95" t="str">
        <f>IF($I$12="","",$I$12)</f>
        <v/>
      </c>
      <c r="J152" s="96" t="str">
        <f>IF($I152="","",EDATE(I152,12))</f>
        <v/>
      </c>
      <c r="K152" s="96" t="str">
        <f t="shared" ref="K152:P152" si="48">IF($I152="","",EDATE(J152,12))</f>
        <v/>
      </c>
      <c r="L152" s="96" t="str">
        <f t="shared" si="48"/>
        <v/>
      </c>
      <c r="M152" s="96" t="str">
        <f t="shared" si="48"/>
        <v/>
      </c>
      <c r="N152" s="96" t="str">
        <f t="shared" si="48"/>
        <v/>
      </c>
      <c r="O152" s="96" t="str">
        <f t="shared" si="48"/>
        <v/>
      </c>
      <c r="P152" s="96" t="str">
        <f t="shared" si="48"/>
        <v/>
      </c>
    </row>
    <row r="153" spans="2:17" ht="29.25" customHeight="1" x14ac:dyDescent="0.7">
      <c r="D153" s="81">
        <f>COUNTA($D$146:D152)+1</f>
        <v>4</v>
      </c>
      <c r="E153" s="47" t="s">
        <v>74</v>
      </c>
      <c r="F153" s="85"/>
      <c r="G153" s="205"/>
      <c r="H153" s="142"/>
      <c r="I153" s="196"/>
      <c r="J153" s="142"/>
      <c r="K153" s="142"/>
      <c r="L153" s="142"/>
      <c r="M153" s="142"/>
      <c r="N153" s="142"/>
      <c r="O153" s="142"/>
      <c r="P153" s="142"/>
    </row>
    <row r="154" spans="2:17" ht="29.25" customHeight="1" x14ac:dyDescent="0.7">
      <c r="C154" s="9"/>
      <c r="D154" s="81">
        <f>COUNTA($D$146:D153)+1</f>
        <v>5</v>
      </c>
      <c r="E154" s="47" t="s">
        <v>75</v>
      </c>
      <c r="F154" s="85"/>
      <c r="G154" s="205"/>
      <c r="H154" s="142"/>
      <c r="I154" s="196"/>
      <c r="J154" s="142"/>
      <c r="K154" s="142"/>
      <c r="L154" s="142"/>
      <c r="M154" s="142"/>
      <c r="N154" s="142"/>
      <c r="O154" s="142"/>
      <c r="P154" s="142"/>
    </row>
    <row r="155" spans="2:17" ht="29.25" customHeight="1" x14ac:dyDescent="0.7">
      <c r="C155" s="9"/>
      <c r="D155" s="5">
        <f>COUNTA($D$146:D154)+1</f>
        <v>6</v>
      </c>
      <c r="E155" s="40" t="s">
        <v>80</v>
      </c>
      <c r="F155" s="39" t="s">
        <v>81</v>
      </c>
      <c r="G155" s="195"/>
      <c r="H155" s="142"/>
      <c r="I155" s="196"/>
      <c r="J155" s="142"/>
      <c r="K155" s="142"/>
      <c r="L155" s="142"/>
      <c r="M155" s="142"/>
      <c r="N155" s="142"/>
      <c r="O155" s="142"/>
      <c r="P155" s="142"/>
    </row>
    <row r="156" spans="2:17" ht="29.25" customHeight="1" x14ac:dyDescent="0.7">
      <c r="C156" s="9"/>
      <c r="D156" s="5">
        <f>COUNTA($D$146:D155)+1</f>
        <v>7</v>
      </c>
      <c r="E156" s="40" t="s">
        <v>82</v>
      </c>
      <c r="F156" s="41" t="s">
        <v>81</v>
      </c>
      <c r="G156" s="195"/>
      <c r="H156" s="142"/>
      <c r="I156" s="196"/>
      <c r="J156" s="142"/>
      <c r="K156" s="142"/>
      <c r="L156" s="142"/>
      <c r="M156" s="142"/>
      <c r="N156" s="142"/>
      <c r="O156" s="142"/>
      <c r="P156" s="142"/>
    </row>
    <row r="157" spans="2:17" ht="29.25" customHeight="1" x14ac:dyDescent="0.7">
      <c r="C157" s="9"/>
      <c r="D157" s="81">
        <f>COUNTA($D$146:D156)+1</f>
        <v>8</v>
      </c>
      <c r="E157" s="47" t="s">
        <v>83</v>
      </c>
      <c r="F157" s="85" t="s">
        <v>139</v>
      </c>
      <c r="G157" s="205"/>
      <c r="H157" s="142"/>
      <c r="I157" s="196"/>
      <c r="J157" s="142"/>
      <c r="K157" s="142"/>
      <c r="L157" s="142"/>
      <c r="M157" s="142"/>
      <c r="N157" s="142"/>
      <c r="O157" s="142"/>
      <c r="P157" s="142"/>
    </row>
    <row r="158" spans="2:17" ht="29.25" customHeight="1" x14ac:dyDescent="0.7">
      <c r="C158" s="9"/>
      <c r="D158" s="7">
        <f>COUNTA($D$146:D157)+1</f>
        <v>9</v>
      </c>
      <c r="E158" s="42" t="s">
        <v>84</v>
      </c>
      <c r="F158" s="43"/>
      <c r="G158" s="24" t="str">
        <f>IF($G$34="就業時間換算","",IFERROR(+G153/G155,""))</f>
        <v/>
      </c>
      <c r="H158" s="25" t="str">
        <f t="shared" ref="H158:P158" si="49">IF($G$34="就業時間換算","",IFERROR(+H153/H155,""))</f>
        <v/>
      </c>
      <c r="I158" s="36" t="str">
        <f t="shared" si="49"/>
        <v/>
      </c>
      <c r="J158" s="25" t="str">
        <f t="shared" si="49"/>
        <v/>
      </c>
      <c r="K158" s="25" t="str">
        <f t="shared" si="49"/>
        <v/>
      </c>
      <c r="L158" s="25" t="str">
        <f t="shared" si="49"/>
        <v/>
      </c>
      <c r="M158" s="25" t="str">
        <f t="shared" si="49"/>
        <v/>
      </c>
      <c r="N158" s="25" t="str">
        <f t="shared" si="49"/>
        <v/>
      </c>
      <c r="O158" s="25" t="str">
        <f t="shared" si="49"/>
        <v/>
      </c>
      <c r="P158" s="25" t="str">
        <f t="shared" si="49"/>
        <v/>
      </c>
    </row>
    <row r="159" spans="2:17" ht="29.25" customHeight="1" x14ac:dyDescent="0.7">
      <c r="C159" s="9"/>
      <c r="D159" s="7">
        <f>COUNTA($D$146:D158)+1</f>
        <v>10</v>
      </c>
      <c r="E159" s="42" t="s">
        <v>85</v>
      </c>
      <c r="F159" s="44"/>
      <c r="G159" s="24" t="str">
        <f>IF($G$34="人数換算","",IFERROR(+G153/G156,""))</f>
        <v/>
      </c>
      <c r="H159" s="25" t="str">
        <f t="shared" ref="H159:P159" si="50">IF($G$34="人数換算","",IFERROR(+H153/H156,""))</f>
        <v/>
      </c>
      <c r="I159" s="36" t="str">
        <f t="shared" si="50"/>
        <v/>
      </c>
      <c r="J159" s="25" t="str">
        <f t="shared" si="50"/>
        <v/>
      </c>
      <c r="K159" s="25" t="str">
        <f t="shared" si="50"/>
        <v/>
      </c>
      <c r="L159" s="25" t="str">
        <f t="shared" si="50"/>
        <v/>
      </c>
      <c r="M159" s="25" t="str">
        <f t="shared" si="50"/>
        <v/>
      </c>
      <c r="N159" s="25" t="str">
        <f t="shared" si="50"/>
        <v/>
      </c>
      <c r="O159" s="25" t="str">
        <f t="shared" si="50"/>
        <v/>
      </c>
      <c r="P159" s="25" t="str">
        <f t="shared" si="50"/>
        <v/>
      </c>
    </row>
    <row r="160" spans="2:17" ht="29.25" customHeight="1" x14ac:dyDescent="0.7">
      <c r="C160" s="9"/>
      <c r="D160" s="7">
        <f>COUNTA($D$146:D159)+1</f>
        <v>11</v>
      </c>
      <c r="E160" s="42" t="s">
        <v>86</v>
      </c>
      <c r="F160" s="43" t="s">
        <v>87</v>
      </c>
      <c r="G160" s="26"/>
      <c r="H160" s="77" t="str">
        <f>IFERROR((H158-G158)/G158,"")</f>
        <v/>
      </c>
      <c r="I160" s="78" t="str">
        <f t="shared" ref="I160:P161" si="51">IFERROR((I158-H158)/H158,"")</f>
        <v/>
      </c>
      <c r="J160" s="77" t="str">
        <f t="shared" si="51"/>
        <v/>
      </c>
      <c r="K160" s="77" t="str">
        <f t="shared" si="51"/>
        <v/>
      </c>
      <c r="L160" s="77" t="str">
        <f t="shared" si="51"/>
        <v/>
      </c>
      <c r="M160" s="77" t="str">
        <f t="shared" si="51"/>
        <v/>
      </c>
      <c r="N160" s="77" t="str">
        <f t="shared" si="51"/>
        <v/>
      </c>
      <c r="O160" s="77" t="str">
        <f t="shared" si="51"/>
        <v/>
      </c>
      <c r="P160" s="77" t="str">
        <f t="shared" si="51"/>
        <v/>
      </c>
    </row>
    <row r="161" spans="2:17" ht="29.25" customHeight="1" x14ac:dyDescent="0.7">
      <c r="C161" s="9"/>
      <c r="D161" s="7">
        <f>COUNTA($D$146:D160)+1</f>
        <v>12</v>
      </c>
      <c r="E161" s="42" t="s">
        <v>88</v>
      </c>
      <c r="F161" s="44" t="s">
        <v>89</v>
      </c>
      <c r="G161" s="26"/>
      <c r="H161" s="77" t="str">
        <f>IFERROR((H159-G159)/G159,"")</f>
        <v/>
      </c>
      <c r="I161" s="78" t="str">
        <f t="shared" si="51"/>
        <v/>
      </c>
      <c r="J161" s="77" t="str">
        <f t="shared" si="51"/>
        <v/>
      </c>
      <c r="K161" s="77" t="str">
        <f t="shared" si="51"/>
        <v/>
      </c>
      <c r="L161" s="77" t="str">
        <f t="shared" si="51"/>
        <v/>
      </c>
      <c r="M161" s="77" t="str">
        <f t="shared" si="51"/>
        <v/>
      </c>
      <c r="N161" s="77" t="str">
        <f t="shared" si="51"/>
        <v/>
      </c>
      <c r="O161" s="77" t="str">
        <f t="shared" si="51"/>
        <v/>
      </c>
      <c r="P161" s="77" t="str">
        <f t="shared" si="51"/>
        <v/>
      </c>
    </row>
    <row r="162" spans="2:17" ht="29.25" customHeight="1" x14ac:dyDescent="0.7">
      <c r="C162" s="9"/>
      <c r="D162" s="7">
        <f>COUNTA($D$146:D161)+1</f>
        <v>13</v>
      </c>
      <c r="E162" s="42" t="s">
        <v>90</v>
      </c>
      <c r="F162" s="43"/>
      <c r="G162" s="105" t="str">
        <f>IFERROR(+G154/G157,"")</f>
        <v/>
      </c>
      <c r="H162" s="106" t="str">
        <f>IFERROR(+H154/H157,"")</f>
        <v/>
      </c>
      <c r="I162" s="106" t="str">
        <f t="shared" ref="I162:P162" si="52">IFERROR(+I154/I157,"")</f>
        <v/>
      </c>
      <c r="J162" s="106" t="str">
        <f t="shared" si="52"/>
        <v/>
      </c>
      <c r="K162" s="106" t="str">
        <f t="shared" si="52"/>
        <v/>
      </c>
      <c r="L162" s="106" t="str">
        <f t="shared" si="52"/>
        <v/>
      </c>
      <c r="M162" s="106" t="str">
        <f t="shared" si="52"/>
        <v/>
      </c>
      <c r="N162" s="106" t="str">
        <f t="shared" si="52"/>
        <v/>
      </c>
      <c r="O162" s="106" t="str">
        <f t="shared" si="52"/>
        <v/>
      </c>
      <c r="P162" s="106" t="str">
        <f t="shared" si="52"/>
        <v/>
      </c>
    </row>
    <row r="163" spans="2:17" ht="29.25" customHeight="1" x14ac:dyDescent="0.7">
      <c r="D163" s="7">
        <f>COUNTA($D$146:D162)+1</f>
        <v>14</v>
      </c>
      <c r="E163" s="42" t="s">
        <v>91</v>
      </c>
      <c r="F163" s="43" t="s">
        <v>87</v>
      </c>
      <c r="G163" s="26"/>
      <c r="H163" s="77" t="str">
        <f>IFERROR((H162-G162)/G162,"")</f>
        <v/>
      </c>
      <c r="I163" s="78" t="str">
        <f>IFERROR((I162-H162)/H162,"")</f>
        <v/>
      </c>
      <c r="J163" s="77" t="str">
        <f t="shared" ref="J163:P163" si="53">IFERROR((J162-I162)/I162,"")</f>
        <v/>
      </c>
      <c r="K163" s="77" t="str">
        <f t="shared" si="53"/>
        <v/>
      </c>
      <c r="L163" s="77" t="str">
        <f t="shared" si="53"/>
        <v/>
      </c>
      <c r="M163" s="77" t="str">
        <f t="shared" si="53"/>
        <v/>
      </c>
      <c r="N163" s="77" t="str">
        <f t="shared" si="53"/>
        <v/>
      </c>
      <c r="O163" s="77" t="str">
        <f t="shared" si="53"/>
        <v/>
      </c>
      <c r="P163" s="77" t="str">
        <f t="shared" si="53"/>
        <v/>
      </c>
    </row>
    <row r="164" spans="2:17" x14ac:dyDescent="0.7">
      <c r="E164" s="71"/>
    </row>
    <row r="165" spans="2:17" ht="18" thickBot="1" x14ac:dyDescent="0.75">
      <c r="B165" s="104"/>
      <c r="C165" s="75" t="s">
        <v>142</v>
      </c>
      <c r="D165" s="4"/>
      <c r="E165" s="6"/>
      <c r="F165" s="6"/>
    </row>
    <row r="166" spans="2:17" ht="29.25" customHeight="1" thickBot="1" x14ac:dyDescent="0.75">
      <c r="D166" s="181">
        <f>COUNTA($D$165:D165)+1</f>
        <v>1</v>
      </c>
      <c r="E166" s="182" t="s">
        <v>127</v>
      </c>
      <c r="F166" s="183"/>
      <c r="G166" s="184" t="str">
        <f>IF($J$86="","",$J$86)</f>
        <v/>
      </c>
      <c r="M166" s="168" t="s">
        <v>128</v>
      </c>
      <c r="N166" s="79" t="s">
        <v>129</v>
      </c>
      <c r="O166" s="79" t="s">
        <v>130</v>
      </c>
      <c r="P166" s="79" t="str">
        <f>"基準："&amp;$G166</f>
        <v>基準：</v>
      </c>
    </row>
    <row r="167" spans="2:17" ht="29.25" customHeight="1" x14ac:dyDescent="0.7">
      <c r="D167" s="81">
        <f>COUNTA($D$165:D166)+1</f>
        <v>2</v>
      </c>
      <c r="E167" s="83" t="s">
        <v>131</v>
      </c>
      <c r="F167" s="87" t="s">
        <v>108</v>
      </c>
      <c r="G167" s="203"/>
      <c r="M167" s="167" t="s">
        <v>132</v>
      </c>
      <c r="N167" s="167" t="str">
        <f>IF($G$34="就業時間換算","－",IFERROR(((HLOOKUP(DATE(YEAR($E$13)+3,MONTH($E$9),DAY($E$9)),$G171:$P182,7,FALSE))/(HLOOKUP(DATE(YEAR($E$13),MONTH($E$9),DAY($E$9)),$G171:$P182,7,FALSE)))^(1/3)-1,""))</f>
        <v/>
      </c>
      <c r="O167" s="185" t="str">
        <f>IF($G$34="人数換算","－",IFERROR(((HLOOKUP(DATE(YEAR($E$13)+3,MONTH($E$9),DAY($E$9)),$G171:$P182,8,FALSE))/(HLOOKUP(DATE(YEAR($E$13),MONTH($E$9),DAY($E$9)),$G171:$P182,8,FALSE)))^(1/3)-1,""))</f>
        <v/>
      </c>
      <c r="P167" s="210" t="str">
        <f>IFERROR(VLOOKUP($G166,【参考】最低賃金の5年間の年平均の年平均上昇率!$B$4:$C$50,2,FALSE),"")</f>
        <v/>
      </c>
      <c r="Q167" s="170" t="str">
        <f>IF($G$34="人数換算",$N167,IF($G$34="就業時間換算",$O167,""))</f>
        <v/>
      </c>
    </row>
    <row r="168" spans="2:17" ht="29.25" customHeight="1" x14ac:dyDescent="0.7">
      <c r="D168" s="81">
        <f>COUNTA($D$165:D167)+1</f>
        <v>3</v>
      </c>
      <c r="E168" s="83" t="s">
        <v>133</v>
      </c>
      <c r="F168" s="52" t="s">
        <v>108</v>
      </c>
      <c r="G168" s="204"/>
      <c r="M168" s="167" t="s">
        <v>134</v>
      </c>
      <c r="N168" s="167" t="str">
        <f>IFERROR(((HLOOKUP(DATE(YEAR($E$13)+3,MONTH($E$9),DAY($E$9)),$G171:$P182,11,FALSE))/(HLOOKUP(DATE(YEAR($E$13),MONTH($E$9),DAY($E$9)),$G171:$P182,11,FALSE)))^(1/3)-1,"")</f>
        <v/>
      </c>
      <c r="O168" s="186" t="s">
        <v>135</v>
      </c>
      <c r="P168" s="211"/>
    </row>
    <row r="169" spans="2:17" x14ac:dyDescent="0.7">
      <c r="D169" s="1"/>
      <c r="E169" s="98" t="s">
        <v>114</v>
      </c>
      <c r="G169" s="1" t="s">
        <v>136</v>
      </c>
    </row>
    <row r="170" spans="2:17" x14ac:dyDescent="0.7">
      <c r="D170" s="1"/>
      <c r="G170" s="97" t="s">
        <v>54</v>
      </c>
      <c r="H170" s="97" t="s">
        <v>55</v>
      </c>
      <c r="I170" s="97" t="s">
        <v>56</v>
      </c>
      <c r="J170" s="64" t="s">
        <v>57</v>
      </c>
      <c r="K170" s="64"/>
      <c r="L170" s="64"/>
      <c r="M170" s="64"/>
      <c r="N170" s="64"/>
      <c r="O170" s="64"/>
      <c r="P170" s="64"/>
    </row>
    <row r="171" spans="2:17" x14ac:dyDescent="0.7">
      <c r="D171" s="23"/>
      <c r="E171" s="23"/>
      <c r="F171" s="86"/>
      <c r="G171" s="95" t="str">
        <f>IF($I171="","",EDATE(H171,-12))</f>
        <v/>
      </c>
      <c r="H171" s="95" t="str">
        <f>IF($I171="","",EDATE(I171,-12))</f>
        <v/>
      </c>
      <c r="I171" s="95" t="str">
        <f>IF($I$12="","",$I$12)</f>
        <v/>
      </c>
      <c r="J171" s="96" t="str">
        <f>IF($I171="","",EDATE(I171,12))</f>
        <v/>
      </c>
      <c r="K171" s="96" t="str">
        <f t="shared" ref="K171:P171" si="54">IF($I171="","",EDATE(J171,12))</f>
        <v/>
      </c>
      <c r="L171" s="96" t="str">
        <f t="shared" si="54"/>
        <v/>
      </c>
      <c r="M171" s="96" t="str">
        <f t="shared" si="54"/>
        <v/>
      </c>
      <c r="N171" s="96" t="str">
        <f t="shared" si="54"/>
        <v/>
      </c>
      <c r="O171" s="96" t="str">
        <f t="shared" si="54"/>
        <v/>
      </c>
      <c r="P171" s="96" t="str">
        <f t="shared" si="54"/>
        <v/>
      </c>
    </row>
    <row r="172" spans="2:17" ht="29.25" customHeight="1" x14ac:dyDescent="0.7">
      <c r="D172" s="81">
        <f>COUNTA($D$165:D171)+1</f>
        <v>4</v>
      </c>
      <c r="E172" s="47" t="s">
        <v>74</v>
      </c>
      <c r="F172" s="85"/>
      <c r="G172" s="205"/>
      <c r="H172" s="142"/>
      <c r="I172" s="196"/>
      <c r="J172" s="142"/>
      <c r="K172" s="142"/>
      <c r="L172" s="142"/>
      <c r="M172" s="142"/>
      <c r="N172" s="142"/>
      <c r="O172" s="142"/>
      <c r="P172" s="142"/>
    </row>
    <row r="173" spans="2:17" ht="29.25" customHeight="1" x14ac:dyDescent="0.7">
      <c r="C173" s="9"/>
      <c r="D173" s="81">
        <f>COUNTA($D$165:D172)+1</f>
        <v>5</v>
      </c>
      <c r="E173" s="47" t="s">
        <v>75</v>
      </c>
      <c r="F173" s="85"/>
      <c r="G173" s="205"/>
      <c r="H173" s="142"/>
      <c r="I173" s="196"/>
      <c r="J173" s="142"/>
      <c r="K173" s="142"/>
      <c r="L173" s="142"/>
      <c r="M173" s="142"/>
      <c r="N173" s="142"/>
      <c r="O173" s="142"/>
      <c r="P173" s="142"/>
    </row>
    <row r="174" spans="2:17" ht="29.25" customHeight="1" x14ac:dyDescent="0.7">
      <c r="C174" s="9"/>
      <c r="D174" s="5">
        <f>COUNTA($D$165:D173)+1</f>
        <v>6</v>
      </c>
      <c r="E174" s="40" t="s">
        <v>80</v>
      </c>
      <c r="F174" s="39" t="s">
        <v>81</v>
      </c>
      <c r="G174" s="195"/>
      <c r="H174" s="142"/>
      <c r="I174" s="196"/>
      <c r="J174" s="142"/>
      <c r="K174" s="142"/>
      <c r="L174" s="142"/>
      <c r="M174" s="142"/>
      <c r="N174" s="142"/>
      <c r="O174" s="142"/>
      <c r="P174" s="142"/>
    </row>
    <row r="175" spans="2:17" ht="29.25" customHeight="1" x14ac:dyDescent="0.7">
      <c r="C175" s="9"/>
      <c r="D175" s="5">
        <f>COUNTA($D$165:D174)+1</f>
        <v>7</v>
      </c>
      <c r="E175" s="40" t="s">
        <v>82</v>
      </c>
      <c r="F175" s="41" t="s">
        <v>81</v>
      </c>
      <c r="G175" s="195"/>
      <c r="H175" s="142"/>
      <c r="I175" s="196"/>
      <c r="J175" s="142"/>
      <c r="K175" s="142"/>
      <c r="L175" s="142"/>
      <c r="M175" s="142"/>
      <c r="N175" s="142"/>
      <c r="O175" s="142"/>
      <c r="P175" s="142"/>
    </row>
    <row r="176" spans="2:17" ht="29.25" customHeight="1" x14ac:dyDescent="0.7">
      <c r="C176" s="9"/>
      <c r="D176" s="81">
        <f>COUNTA($D$165:D175)+1</f>
        <v>8</v>
      </c>
      <c r="E176" s="47" t="s">
        <v>83</v>
      </c>
      <c r="F176" s="85" t="s">
        <v>139</v>
      </c>
      <c r="G176" s="205"/>
      <c r="H176" s="142"/>
      <c r="I176" s="196"/>
      <c r="J176" s="142"/>
      <c r="K176" s="142"/>
      <c r="L176" s="142"/>
      <c r="M176" s="142"/>
      <c r="N176" s="142"/>
      <c r="O176" s="142"/>
      <c r="P176" s="142"/>
    </row>
    <row r="177" spans="2:17" ht="29.25" customHeight="1" x14ac:dyDescent="0.7">
      <c r="C177" s="9"/>
      <c r="D177" s="7">
        <f>COUNTA($D$165:D176)+1</f>
        <v>9</v>
      </c>
      <c r="E177" s="42" t="s">
        <v>84</v>
      </c>
      <c r="F177" s="43"/>
      <c r="G177" s="24" t="str">
        <f>IF($G$34="就業時間換算","",IFERROR(+G172/G174,""))</f>
        <v/>
      </c>
      <c r="H177" s="25" t="str">
        <f t="shared" ref="H177:P177" si="55">IF($G$34="就業時間換算","",IFERROR(+H172/H174,""))</f>
        <v/>
      </c>
      <c r="I177" s="36" t="str">
        <f t="shared" si="55"/>
        <v/>
      </c>
      <c r="J177" s="25" t="str">
        <f t="shared" si="55"/>
        <v/>
      </c>
      <c r="K177" s="25" t="str">
        <f t="shared" si="55"/>
        <v/>
      </c>
      <c r="L177" s="25" t="str">
        <f t="shared" si="55"/>
        <v/>
      </c>
      <c r="M177" s="25" t="str">
        <f t="shared" si="55"/>
        <v/>
      </c>
      <c r="N177" s="25" t="str">
        <f t="shared" si="55"/>
        <v/>
      </c>
      <c r="O177" s="25" t="str">
        <f t="shared" si="55"/>
        <v/>
      </c>
      <c r="P177" s="25" t="str">
        <f t="shared" si="55"/>
        <v/>
      </c>
    </row>
    <row r="178" spans="2:17" ht="29.25" customHeight="1" x14ac:dyDescent="0.7">
      <c r="C178" s="9"/>
      <c r="D178" s="7">
        <f>COUNTA($D$165:D177)+1</f>
        <v>10</v>
      </c>
      <c r="E178" s="42" t="s">
        <v>85</v>
      </c>
      <c r="F178" s="44"/>
      <c r="G178" s="24" t="str">
        <f>IF($G$34="人数換算","",IFERROR(+G172/G175,""))</f>
        <v/>
      </c>
      <c r="H178" s="25" t="str">
        <f t="shared" ref="H178:P178" si="56">IF($G$34="人数換算","",IFERROR(+H172/H175,""))</f>
        <v/>
      </c>
      <c r="I178" s="36" t="str">
        <f t="shared" si="56"/>
        <v/>
      </c>
      <c r="J178" s="25" t="str">
        <f t="shared" si="56"/>
        <v/>
      </c>
      <c r="K178" s="25" t="str">
        <f t="shared" si="56"/>
        <v/>
      </c>
      <c r="L178" s="25" t="str">
        <f t="shared" si="56"/>
        <v/>
      </c>
      <c r="M178" s="25" t="str">
        <f t="shared" si="56"/>
        <v/>
      </c>
      <c r="N178" s="25" t="str">
        <f t="shared" si="56"/>
        <v/>
      </c>
      <c r="O178" s="25" t="str">
        <f t="shared" si="56"/>
        <v/>
      </c>
      <c r="P178" s="25" t="str">
        <f t="shared" si="56"/>
        <v/>
      </c>
    </row>
    <row r="179" spans="2:17" ht="29.25" customHeight="1" x14ac:dyDescent="0.7">
      <c r="C179" s="9"/>
      <c r="D179" s="7">
        <f>COUNTA($D$165:D178)+1</f>
        <v>11</v>
      </c>
      <c r="E179" s="42" t="s">
        <v>86</v>
      </c>
      <c r="F179" s="43" t="s">
        <v>87</v>
      </c>
      <c r="G179" s="26"/>
      <c r="H179" s="77" t="str">
        <f>IFERROR((H177-G177)/G177,"")</f>
        <v/>
      </c>
      <c r="I179" s="78" t="str">
        <f t="shared" ref="I179:P180" si="57">IFERROR((I177-H177)/H177,"")</f>
        <v/>
      </c>
      <c r="J179" s="77" t="str">
        <f t="shared" si="57"/>
        <v/>
      </c>
      <c r="K179" s="77" t="str">
        <f t="shared" si="57"/>
        <v/>
      </c>
      <c r="L179" s="77" t="str">
        <f t="shared" si="57"/>
        <v/>
      </c>
      <c r="M179" s="77" t="str">
        <f t="shared" si="57"/>
        <v/>
      </c>
      <c r="N179" s="77" t="str">
        <f t="shared" si="57"/>
        <v/>
      </c>
      <c r="O179" s="77" t="str">
        <f t="shared" si="57"/>
        <v/>
      </c>
      <c r="P179" s="77" t="str">
        <f t="shared" si="57"/>
        <v/>
      </c>
    </row>
    <row r="180" spans="2:17" ht="29.25" customHeight="1" x14ac:dyDescent="0.7">
      <c r="C180" s="9"/>
      <c r="D180" s="7">
        <f>COUNTA($D$165:D179)+1</f>
        <v>12</v>
      </c>
      <c r="E180" s="42" t="s">
        <v>88</v>
      </c>
      <c r="F180" s="44" t="s">
        <v>89</v>
      </c>
      <c r="G180" s="26"/>
      <c r="H180" s="77" t="str">
        <f>IFERROR((H178-G178)/G178,"")</f>
        <v/>
      </c>
      <c r="I180" s="78" t="str">
        <f t="shared" si="57"/>
        <v/>
      </c>
      <c r="J180" s="77" t="str">
        <f t="shared" si="57"/>
        <v/>
      </c>
      <c r="K180" s="77" t="str">
        <f t="shared" si="57"/>
        <v/>
      </c>
      <c r="L180" s="77" t="str">
        <f t="shared" si="57"/>
        <v/>
      </c>
      <c r="M180" s="77" t="str">
        <f t="shared" si="57"/>
        <v/>
      </c>
      <c r="N180" s="77" t="str">
        <f t="shared" si="57"/>
        <v/>
      </c>
      <c r="O180" s="77" t="str">
        <f t="shared" si="57"/>
        <v/>
      </c>
      <c r="P180" s="77" t="str">
        <f t="shared" si="57"/>
        <v/>
      </c>
    </row>
    <row r="181" spans="2:17" ht="29.25" customHeight="1" x14ac:dyDescent="0.7">
      <c r="C181" s="9"/>
      <c r="D181" s="7">
        <f>COUNTA($D$165:D180)+1</f>
        <v>13</v>
      </c>
      <c r="E181" s="42" t="s">
        <v>90</v>
      </c>
      <c r="F181" s="43"/>
      <c r="G181" s="105" t="str">
        <f>IFERROR(+G173/G176,"")</f>
        <v/>
      </c>
      <c r="H181" s="106" t="str">
        <f>IFERROR(+H173/H176,"")</f>
        <v/>
      </c>
      <c r="I181" s="106" t="str">
        <f t="shared" ref="I181:P181" si="58">IFERROR(+I173/I176,"")</f>
        <v/>
      </c>
      <c r="J181" s="106" t="str">
        <f t="shared" si="58"/>
        <v/>
      </c>
      <c r="K181" s="106" t="str">
        <f t="shared" si="58"/>
        <v/>
      </c>
      <c r="L181" s="106" t="str">
        <f t="shared" si="58"/>
        <v/>
      </c>
      <c r="M181" s="106" t="str">
        <f t="shared" si="58"/>
        <v/>
      </c>
      <c r="N181" s="106" t="str">
        <f t="shared" si="58"/>
        <v/>
      </c>
      <c r="O181" s="106" t="str">
        <f t="shared" si="58"/>
        <v/>
      </c>
      <c r="P181" s="106" t="str">
        <f t="shared" si="58"/>
        <v/>
      </c>
    </row>
    <row r="182" spans="2:17" ht="29.25" customHeight="1" x14ac:dyDescent="0.7">
      <c r="D182" s="7">
        <f>COUNTA($D$165:D181)+1</f>
        <v>14</v>
      </c>
      <c r="E182" s="42" t="s">
        <v>91</v>
      </c>
      <c r="F182" s="43" t="s">
        <v>87</v>
      </c>
      <c r="G182" s="26"/>
      <c r="H182" s="77" t="str">
        <f>IFERROR((H181-G181)/G181,"")</f>
        <v/>
      </c>
      <c r="I182" s="78" t="str">
        <f>IFERROR((I181-H181)/H181,"")</f>
        <v/>
      </c>
      <c r="J182" s="77" t="str">
        <f t="shared" ref="J182:P182" si="59">IFERROR((J181-I181)/I181,"")</f>
        <v/>
      </c>
      <c r="K182" s="77" t="str">
        <f t="shared" si="59"/>
        <v/>
      </c>
      <c r="L182" s="77" t="str">
        <f t="shared" si="59"/>
        <v/>
      </c>
      <c r="M182" s="77" t="str">
        <f t="shared" si="59"/>
        <v/>
      </c>
      <c r="N182" s="77" t="str">
        <f t="shared" si="59"/>
        <v/>
      </c>
      <c r="O182" s="77" t="str">
        <f t="shared" si="59"/>
        <v/>
      </c>
      <c r="P182" s="77" t="str">
        <f t="shared" si="59"/>
        <v/>
      </c>
    </row>
    <row r="183" spans="2:17" x14ac:dyDescent="0.7">
      <c r="E183" s="71"/>
    </row>
    <row r="184" spans="2:17" ht="18" thickBot="1" x14ac:dyDescent="0.75">
      <c r="B184" s="104"/>
      <c r="C184" s="75" t="s">
        <v>143</v>
      </c>
      <c r="D184" s="4"/>
      <c r="E184" s="6"/>
      <c r="F184" s="6"/>
      <c r="L184" s="80"/>
    </row>
    <row r="185" spans="2:17" ht="29.25" customHeight="1" thickBot="1" x14ac:dyDescent="0.75">
      <c r="D185" s="181">
        <f>COUNTA($D$184:D184)+1</f>
        <v>1</v>
      </c>
      <c r="E185" s="182" t="s">
        <v>127</v>
      </c>
      <c r="F185" s="183"/>
      <c r="G185" s="184" t="str">
        <f>IF($K$86="","",$K$86)</f>
        <v/>
      </c>
      <c r="M185" s="168" t="s">
        <v>128</v>
      </c>
      <c r="N185" s="79" t="s">
        <v>129</v>
      </c>
      <c r="O185" s="79" t="s">
        <v>130</v>
      </c>
      <c r="P185" s="79" t="str">
        <f>"基準："&amp;$G185</f>
        <v>基準：</v>
      </c>
    </row>
    <row r="186" spans="2:17" ht="29.25" customHeight="1" x14ac:dyDescent="0.7">
      <c r="D186" s="81">
        <f>COUNTA($D$184:D185)+1</f>
        <v>2</v>
      </c>
      <c r="E186" s="83" t="s">
        <v>144</v>
      </c>
      <c r="F186" s="87" t="s">
        <v>108</v>
      </c>
      <c r="G186" s="203"/>
      <c r="M186" s="167" t="s">
        <v>132</v>
      </c>
      <c r="N186" s="167" t="str">
        <f>IF($G$34="就業時間換算","－",IFERROR(((HLOOKUP(DATE(YEAR($E$13)+3,MONTH($E$9),DAY($E$9)),$G190:$P201,7,FALSE))/(HLOOKUP(DATE(YEAR($E$13),MONTH($E$9),DAY($E$9)),$G190:$P201,7,FALSE)))^(1/3)-1,""))</f>
        <v/>
      </c>
      <c r="O186" s="185" t="str">
        <f>IF($G$34="人数換算","－",IFERROR(((HLOOKUP(DATE(YEAR($E$13)+3,MONTH($E$9),DAY($E$9)),$G190:$P201,8,FALSE))/(HLOOKUP(DATE(YEAR($E$13),MONTH($E$9),DAY($E$9)),$G190:$P201,8,FALSE)))^(1/3)-1,""))</f>
        <v/>
      </c>
      <c r="P186" s="210" t="str">
        <f>IFERROR(VLOOKUP($G185,【参考】最低賃金の5年間の年平均の年平均上昇率!$B$4:$C$50,2,FALSE),"")</f>
        <v/>
      </c>
      <c r="Q186" s="170" t="str">
        <f>IF($G$34="人数換算",$N186,IF($G$34="就業時間換算",$O186,""))</f>
        <v/>
      </c>
    </row>
    <row r="187" spans="2:17" ht="29.25" customHeight="1" x14ac:dyDescent="0.7">
      <c r="D187" s="81">
        <f>COUNTA($D$184:D186)+1</f>
        <v>3</v>
      </c>
      <c r="E187" s="83" t="s">
        <v>133</v>
      </c>
      <c r="F187" s="52" t="s">
        <v>108</v>
      </c>
      <c r="G187" s="204"/>
      <c r="M187" s="167" t="s">
        <v>134</v>
      </c>
      <c r="N187" s="167" t="str">
        <f>IFERROR(((HLOOKUP(DATE(YEAR($E$13)+3,MONTH($E$9),DAY($E$9)),$G190:$P201,11,FALSE))/(HLOOKUP(DATE(YEAR($E$13),MONTH($E$9),DAY($E$9)),$G190:$P201,11,FALSE)))^(1/3)-1,"")</f>
        <v/>
      </c>
      <c r="O187" s="186" t="s">
        <v>135</v>
      </c>
      <c r="P187" s="211"/>
    </row>
    <row r="188" spans="2:17" x14ac:dyDescent="0.7">
      <c r="D188" s="1"/>
      <c r="E188" s="98" t="s">
        <v>114</v>
      </c>
      <c r="G188" s="1" t="s">
        <v>136</v>
      </c>
    </row>
    <row r="189" spans="2:17" x14ac:dyDescent="0.7">
      <c r="D189" s="1"/>
      <c r="G189" s="97" t="s">
        <v>54</v>
      </c>
      <c r="H189" s="97" t="s">
        <v>55</v>
      </c>
      <c r="I189" s="97" t="s">
        <v>56</v>
      </c>
      <c r="J189" s="64" t="s">
        <v>57</v>
      </c>
      <c r="K189" s="64"/>
      <c r="L189" s="64"/>
      <c r="M189" s="64"/>
      <c r="N189" s="64"/>
      <c r="O189" s="64"/>
      <c r="P189" s="64"/>
    </row>
    <row r="190" spans="2:17" x14ac:dyDescent="0.7">
      <c r="D190" s="23"/>
      <c r="E190" s="23"/>
      <c r="F190" s="86"/>
      <c r="G190" s="95" t="str">
        <f>IF($I190="","",EDATE(H190,-12))</f>
        <v/>
      </c>
      <c r="H190" s="95" t="str">
        <f>IF($I190="","",EDATE(I190,-12))</f>
        <v/>
      </c>
      <c r="I190" s="95" t="str">
        <f>IF($I$12="","",$I$12)</f>
        <v/>
      </c>
      <c r="J190" s="96" t="str">
        <f>IF($I190="","",EDATE(I190,12))</f>
        <v/>
      </c>
      <c r="K190" s="96" t="str">
        <f t="shared" ref="K190:P190" si="60">IF($I190="","",EDATE(J190,12))</f>
        <v/>
      </c>
      <c r="L190" s="96" t="str">
        <f t="shared" si="60"/>
        <v/>
      </c>
      <c r="M190" s="96" t="str">
        <f t="shared" si="60"/>
        <v/>
      </c>
      <c r="N190" s="96" t="str">
        <f t="shared" si="60"/>
        <v/>
      </c>
      <c r="O190" s="96" t="str">
        <f t="shared" si="60"/>
        <v/>
      </c>
      <c r="P190" s="96" t="str">
        <f t="shared" si="60"/>
        <v/>
      </c>
    </row>
    <row r="191" spans="2:17" ht="29.25" customHeight="1" x14ac:dyDescent="0.7">
      <c r="D191" s="81">
        <f>COUNTA($D$184:D190)+1</f>
        <v>4</v>
      </c>
      <c r="E191" s="47" t="s">
        <v>74</v>
      </c>
      <c r="F191" s="85"/>
      <c r="G191" s="205"/>
      <c r="H191" s="142"/>
      <c r="I191" s="196"/>
      <c r="J191" s="142"/>
      <c r="K191" s="142"/>
      <c r="L191" s="142"/>
      <c r="M191" s="142"/>
      <c r="N191" s="142"/>
      <c r="O191" s="142"/>
      <c r="P191" s="142"/>
    </row>
    <row r="192" spans="2:17" ht="29.25" customHeight="1" x14ac:dyDescent="0.7">
      <c r="C192" s="9"/>
      <c r="D192" s="81">
        <f>COUNTA($D$184:D191)+1</f>
        <v>5</v>
      </c>
      <c r="E192" s="47" t="s">
        <v>75</v>
      </c>
      <c r="F192" s="85"/>
      <c r="G192" s="205"/>
      <c r="H192" s="142"/>
      <c r="I192" s="196"/>
      <c r="J192" s="142"/>
      <c r="K192" s="142"/>
      <c r="L192" s="142"/>
      <c r="M192" s="142"/>
      <c r="N192" s="142"/>
      <c r="O192" s="142"/>
      <c r="P192" s="142"/>
    </row>
    <row r="193" spans="2:16" ht="29.25" customHeight="1" x14ac:dyDescent="0.7">
      <c r="C193" s="9"/>
      <c r="D193" s="5">
        <f>COUNTA($D$184:D192)+1</f>
        <v>6</v>
      </c>
      <c r="E193" s="40" t="s">
        <v>80</v>
      </c>
      <c r="F193" s="39" t="s">
        <v>81</v>
      </c>
      <c r="G193" s="195"/>
      <c r="H193" s="142"/>
      <c r="I193" s="196"/>
      <c r="J193" s="142"/>
      <c r="K193" s="142"/>
      <c r="L193" s="142"/>
      <c r="M193" s="142"/>
      <c r="N193" s="142"/>
      <c r="O193" s="142"/>
      <c r="P193" s="142"/>
    </row>
    <row r="194" spans="2:16" ht="29.25" customHeight="1" x14ac:dyDescent="0.7">
      <c r="C194" s="9"/>
      <c r="D194" s="5">
        <f>COUNTA($D$184:D193)+1</f>
        <v>7</v>
      </c>
      <c r="E194" s="40" t="s">
        <v>82</v>
      </c>
      <c r="F194" s="41" t="s">
        <v>81</v>
      </c>
      <c r="G194" s="195"/>
      <c r="H194" s="142"/>
      <c r="I194" s="196"/>
      <c r="J194" s="142"/>
      <c r="K194" s="142"/>
      <c r="L194" s="142"/>
      <c r="M194" s="142"/>
      <c r="N194" s="142"/>
      <c r="O194" s="142"/>
      <c r="P194" s="142"/>
    </row>
    <row r="195" spans="2:16" ht="29.25" customHeight="1" x14ac:dyDescent="0.7">
      <c r="C195" s="9"/>
      <c r="D195" s="81">
        <f>COUNTA($D$184:D194)+1</f>
        <v>8</v>
      </c>
      <c r="E195" s="47" t="s">
        <v>83</v>
      </c>
      <c r="F195" s="85" t="s">
        <v>139</v>
      </c>
      <c r="G195" s="205"/>
      <c r="H195" s="142"/>
      <c r="I195" s="196"/>
      <c r="J195" s="142"/>
      <c r="K195" s="142"/>
      <c r="L195" s="142"/>
      <c r="M195" s="142"/>
      <c r="N195" s="142"/>
      <c r="O195" s="142"/>
      <c r="P195" s="142"/>
    </row>
    <row r="196" spans="2:16" ht="29.25" customHeight="1" x14ac:dyDescent="0.7">
      <c r="C196" s="9"/>
      <c r="D196" s="7">
        <f>COUNTA($D$184:D195)+1</f>
        <v>9</v>
      </c>
      <c r="E196" s="42" t="s">
        <v>84</v>
      </c>
      <c r="F196" s="43"/>
      <c r="G196" s="24" t="str">
        <f>IF($G$34="就業時間換算","",IFERROR(+G191/G193,""))</f>
        <v/>
      </c>
      <c r="H196" s="25" t="str">
        <f t="shared" ref="H196:P196" si="61">IF($G$34="就業時間換算","",IFERROR(+H191/H193,""))</f>
        <v/>
      </c>
      <c r="I196" s="36" t="str">
        <f t="shared" si="61"/>
        <v/>
      </c>
      <c r="J196" s="25" t="str">
        <f t="shared" si="61"/>
        <v/>
      </c>
      <c r="K196" s="25" t="str">
        <f t="shared" si="61"/>
        <v/>
      </c>
      <c r="L196" s="25" t="str">
        <f t="shared" si="61"/>
        <v/>
      </c>
      <c r="M196" s="25" t="str">
        <f t="shared" si="61"/>
        <v/>
      </c>
      <c r="N196" s="25" t="str">
        <f t="shared" si="61"/>
        <v/>
      </c>
      <c r="O196" s="25" t="str">
        <f t="shared" si="61"/>
        <v/>
      </c>
      <c r="P196" s="25" t="str">
        <f t="shared" si="61"/>
        <v/>
      </c>
    </row>
    <row r="197" spans="2:16" ht="29.25" customHeight="1" x14ac:dyDescent="0.7">
      <c r="C197" s="9"/>
      <c r="D197" s="7">
        <f>COUNTA($D$184:D196)+1</f>
        <v>10</v>
      </c>
      <c r="E197" s="42" t="s">
        <v>85</v>
      </c>
      <c r="F197" s="44"/>
      <c r="G197" s="24" t="str">
        <f>IF($G$34="人数換算","",IFERROR(+G191/G194,""))</f>
        <v/>
      </c>
      <c r="H197" s="25" t="str">
        <f t="shared" ref="H197:P197" si="62">IF($G$34="人数換算","",IFERROR(+H191/H194,""))</f>
        <v/>
      </c>
      <c r="I197" s="36" t="str">
        <f t="shared" si="62"/>
        <v/>
      </c>
      <c r="J197" s="25" t="str">
        <f t="shared" si="62"/>
        <v/>
      </c>
      <c r="K197" s="25" t="str">
        <f t="shared" si="62"/>
        <v/>
      </c>
      <c r="L197" s="25" t="str">
        <f t="shared" si="62"/>
        <v/>
      </c>
      <c r="M197" s="25" t="str">
        <f t="shared" si="62"/>
        <v/>
      </c>
      <c r="N197" s="25" t="str">
        <f t="shared" si="62"/>
        <v/>
      </c>
      <c r="O197" s="25" t="str">
        <f t="shared" si="62"/>
        <v/>
      </c>
      <c r="P197" s="25" t="str">
        <f t="shared" si="62"/>
        <v/>
      </c>
    </row>
    <row r="198" spans="2:16" ht="29.25" customHeight="1" x14ac:dyDescent="0.7">
      <c r="C198" s="9"/>
      <c r="D198" s="7">
        <f>COUNTA($D$184:D197)+1</f>
        <v>11</v>
      </c>
      <c r="E198" s="42" t="s">
        <v>86</v>
      </c>
      <c r="F198" s="43" t="s">
        <v>87</v>
      </c>
      <c r="G198" s="26"/>
      <c r="H198" s="77" t="str">
        <f>IFERROR((H196-G196)/G196,"")</f>
        <v/>
      </c>
      <c r="I198" s="78" t="str">
        <f t="shared" ref="I198:P199" si="63">IFERROR((I196-H196)/H196,"")</f>
        <v/>
      </c>
      <c r="J198" s="77" t="str">
        <f t="shared" si="63"/>
        <v/>
      </c>
      <c r="K198" s="77" t="str">
        <f t="shared" si="63"/>
        <v/>
      </c>
      <c r="L198" s="77" t="str">
        <f t="shared" si="63"/>
        <v/>
      </c>
      <c r="M198" s="77" t="str">
        <f t="shared" si="63"/>
        <v/>
      </c>
      <c r="N198" s="77" t="str">
        <f t="shared" si="63"/>
        <v/>
      </c>
      <c r="O198" s="77" t="str">
        <f t="shared" si="63"/>
        <v/>
      </c>
      <c r="P198" s="77" t="str">
        <f t="shared" si="63"/>
        <v/>
      </c>
    </row>
    <row r="199" spans="2:16" ht="29.25" customHeight="1" x14ac:dyDescent="0.7">
      <c r="C199" s="9"/>
      <c r="D199" s="7">
        <f>COUNTA($D$184:D198)+1</f>
        <v>12</v>
      </c>
      <c r="E199" s="42" t="s">
        <v>88</v>
      </c>
      <c r="F199" s="44" t="s">
        <v>89</v>
      </c>
      <c r="G199" s="26"/>
      <c r="H199" s="77" t="str">
        <f>IFERROR((H197-G197)/G197,"")</f>
        <v/>
      </c>
      <c r="I199" s="78" t="str">
        <f t="shared" si="63"/>
        <v/>
      </c>
      <c r="J199" s="77" t="str">
        <f t="shared" si="63"/>
        <v/>
      </c>
      <c r="K199" s="77" t="str">
        <f t="shared" si="63"/>
        <v/>
      </c>
      <c r="L199" s="77" t="str">
        <f t="shared" si="63"/>
        <v/>
      </c>
      <c r="M199" s="77" t="str">
        <f t="shared" si="63"/>
        <v/>
      </c>
      <c r="N199" s="77" t="str">
        <f t="shared" si="63"/>
        <v/>
      </c>
      <c r="O199" s="77" t="str">
        <f t="shared" si="63"/>
        <v/>
      </c>
      <c r="P199" s="77" t="str">
        <f t="shared" si="63"/>
        <v/>
      </c>
    </row>
    <row r="200" spans="2:16" ht="29.25" customHeight="1" x14ac:dyDescent="0.7">
      <c r="C200" s="9"/>
      <c r="D200" s="7">
        <f>COUNTA($D$184:D199)+1</f>
        <v>13</v>
      </c>
      <c r="E200" s="42" t="s">
        <v>90</v>
      </c>
      <c r="F200" s="43"/>
      <c r="G200" s="105" t="str">
        <f>IFERROR(+G192/G195,"")</f>
        <v/>
      </c>
      <c r="H200" s="106" t="str">
        <f>IFERROR(+H192/H195,"")</f>
        <v/>
      </c>
      <c r="I200" s="106" t="str">
        <f t="shared" ref="I200:P200" si="64">IFERROR(+I192/I195,"")</f>
        <v/>
      </c>
      <c r="J200" s="106" t="str">
        <f t="shared" si="64"/>
        <v/>
      </c>
      <c r="K200" s="106" t="str">
        <f t="shared" si="64"/>
        <v/>
      </c>
      <c r="L200" s="106" t="str">
        <f t="shared" si="64"/>
        <v/>
      </c>
      <c r="M200" s="106" t="str">
        <f t="shared" si="64"/>
        <v/>
      </c>
      <c r="N200" s="106" t="str">
        <f t="shared" si="64"/>
        <v/>
      </c>
      <c r="O200" s="106" t="str">
        <f t="shared" si="64"/>
        <v/>
      </c>
      <c r="P200" s="106" t="str">
        <f t="shared" si="64"/>
        <v/>
      </c>
    </row>
    <row r="201" spans="2:16" ht="29.25" customHeight="1" x14ac:dyDescent="0.7">
      <c r="D201" s="7">
        <f>COUNTA($D$184:D200)+1</f>
        <v>14</v>
      </c>
      <c r="E201" s="42" t="s">
        <v>91</v>
      </c>
      <c r="F201" s="43" t="s">
        <v>87</v>
      </c>
      <c r="G201" s="26"/>
      <c r="H201" s="77" t="str">
        <f>IFERROR((H200-G200)/G200,"")</f>
        <v/>
      </c>
      <c r="I201" s="78" t="str">
        <f>IFERROR((I200-H200)/H200,"")</f>
        <v/>
      </c>
      <c r="J201" s="77" t="str">
        <f t="shared" ref="J201:P201" si="65">IFERROR((J200-I200)/I200,"")</f>
        <v/>
      </c>
      <c r="K201" s="77" t="str">
        <f t="shared" si="65"/>
        <v/>
      </c>
      <c r="L201" s="77" t="str">
        <f t="shared" si="65"/>
        <v/>
      </c>
      <c r="M201" s="77" t="str">
        <f t="shared" si="65"/>
        <v/>
      </c>
      <c r="N201" s="77" t="str">
        <f t="shared" si="65"/>
        <v/>
      </c>
      <c r="O201" s="77" t="str">
        <f t="shared" si="65"/>
        <v/>
      </c>
      <c r="P201" s="77" t="str">
        <f t="shared" si="65"/>
        <v/>
      </c>
    </row>
    <row r="202" spans="2:16" x14ac:dyDescent="0.7">
      <c r="E202" s="71"/>
    </row>
    <row r="203" spans="2:16" ht="19.899999999999999" x14ac:dyDescent="0.7">
      <c r="B203" s="38" t="s">
        <v>145</v>
      </c>
      <c r="C203" s="99"/>
      <c r="G203" s="23"/>
      <c r="H203" s="23"/>
    </row>
    <row r="204" spans="2:16" x14ac:dyDescent="0.7">
      <c r="C204" s="108" t="s">
        <v>146</v>
      </c>
      <c r="D204" s="108" t="s">
        <v>147</v>
      </c>
      <c r="E204" s="100"/>
      <c r="F204" s="70"/>
    </row>
    <row r="205" spans="2:16" x14ac:dyDescent="0.7">
      <c r="C205" s="9"/>
      <c r="D205" s="102" t="s">
        <v>148</v>
      </c>
      <c r="E205" s="101"/>
      <c r="F205" s="6"/>
    </row>
    <row r="206" spans="2:16" x14ac:dyDescent="0.7">
      <c r="C206" s="9"/>
      <c r="D206" s="102" t="s">
        <v>149</v>
      </c>
      <c r="E206" s="101"/>
      <c r="F206" s="6"/>
    </row>
    <row r="207" spans="2:16" x14ac:dyDescent="0.7">
      <c r="D207" s="103" t="s">
        <v>150</v>
      </c>
      <c r="F207" s="11"/>
    </row>
    <row r="208" spans="2:16" x14ac:dyDescent="0.7">
      <c r="D208" s="156" t="s">
        <v>151</v>
      </c>
      <c r="F208" s="11"/>
    </row>
    <row r="209" spans="2:14" x14ac:dyDescent="0.7">
      <c r="D209" s="156" t="s">
        <v>152</v>
      </c>
      <c r="F209" s="11"/>
    </row>
    <row r="210" spans="2:14" x14ac:dyDescent="0.7">
      <c r="D210" s="156" t="s">
        <v>153</v>
      </c>
      <c r="F210" s="11"/>
    </row>
    <row r="211" spans="2:14" x14ac:dyDescent="0.7">
      <c r="D211" s="156" t="s">
        <v>154</v>
      </c>
      <c r="F211" s="11"/>
    </row>
    <row r="212" spans="2:14" x14ac:dyDescent="0.7">
      <c r="D212" s="156" t="s">
        <v>155</v>
      </c>
      <c r="F212" s="11"/>
    </row>
    <row r="213" spans="2:14" x14ac:dyDescent="0.7">
      <c r="E213" s="6"/>
      <c r="F213" s="6"/>
    </row>
    <row r="214" spans="2:14" ht="19.899999999999999" x14ac:dyDescent="0.7">
      <c r="B214" s="38" t="s">
        <v>156</v>
      </c>
      <c r="E214" s="6"/>
      <c r="F214" s="6"/>
    </row>
    <row r="215" spans="2:14" x14ac:dyDescent="0.7">
      <c r="B215" s="8"/>
      <c r="C215" s="102" t="s">
        <v>157</v>
      </c>
    </row>
    <row r="216" spans="2:14" x14ac:dyDescent="0.7">
      <c r="C216" s="62"/>
      <c r="D216" s="7">
        <v>1</v>
      </c>
      <c r="E216" s="66" t="s">
        <v>158</v>
      </c>
      <c r="F216" s="61" t="s">
        <v>159</v>
      </c>
      <c r="G216" s="72" t="s">
        <v>235</v>
      </c>
    </row>
    <row r="217" spans="2:14" x14ac:dyDescent="0.7">
      <c r="D217" s="67">
        <v>2</v>
      </c>
      <c r="E217" s="66" t="s">
        <v>160</v>
      </c>
      <c r="F217" s="61" t="s">
        <v>161</v>
      </c>
      <c r="G217" s="72" t="str">
        <f>IF(OR($E$9="",$E$10="",$E$9&gt;$E$10,$E$10&gt;DATEVALUE("2026/12/31")),"非該当","該当")</f>
        <v>非該当</v>
      </c>
    </row>
    <row r="218" spans="2:14" x14ac:dyDescent="0.7">
      <c r="D218" s="7">
        <v>3</v>
      </c>
      <c r="E218" s="66" t="s">
        <v>162</v>
      </c>
      <c r="F218" s="61" t="s">
        <v>163</v>
      </c>
      <c r="G218" s="72" t="s">
        <v>235</v>
      </c>
      <c r="N218" s="6"/>
    </row>
    <row r="219" spans="2:14" x14ac:dyDescent="0.7">
      <c r="D219" s="7">
        <v>4</v>
      </c>
      <c r="E219" s="66" t="s">
        <v>164</v>
      </c>
      <c r="F219" s="61" t="s">
        <v>165</v>
      </c>
      <c r="G219" s="72" t="str">
        <f>IF(③経費明細書!$G$67&gt;=1000000,"該当","非該当")</f>
        <v>非該当</v>
      </c>
      <c r="N219" s="6"/>
    </row>
    <row r="220" spans="2:14" x14ac:dyDescent="0.7">
      <c r="D220" s="7">
        <v>5</v>
      </c>
      <c r="E220" s="66" t="s">
        <v>166</v>
      </c>
      <c r="F220" s="61" t="s">
        <v>165</v>
      </c>
      <c r="G220" s="72" t="s">
        <v>235</v>
      </c>
      <c r="N220" s="6"/>
    </row>
    <row r="221" spans="2:14" x14ac:dyDescent="0.7">
      <c r="H221" s="88" t="s">
        <v>167</v>
      </c>
      <c r="I221" s="88">
        <v>2</v>
      </c>
      <c r="J221" s="88">
        <v>3</v>
      </c>
      <c r="K221" s="88">
        <v>4</v>
      </c>
      <c r="L221" s="88">
        <v>5</v>
      </c>
      <c r="M221" s="88">
        <v>6</v>
      </c>
      <c r="N221" s="6"/>
    </row>
    <row r="222" spans="2:14" x14ac:dyDescent="0.7">
      <c r="D222" s="7">
        <v>6</v>
      </c>
      <c r="E222" s="68" t="s">
        <v>168</v>
      </c>
      <c r="F222" s="69" t="s">
        <v>163</v>
      </c>
      <c r="G222" s="73" t="str">
        <f>IF(COUNTIF(H222:M222,"非該当")&gt;0,"非該当","該当")</f>
        <v>非該当</v>
      </c>
      <c r="H222" s="72" t="str">
        <f>IF(OR($G91="",$G91=【参考】業種!$E$2,$G91=【参考】業種!$F$2),"非該当","該当")</f>
        <v>非該当</v>
      </c>
      <c r="I222" s="72" t="str">
        <f>IF($G109="","－",IF(OR($G110="",$G110=【参考】業種!$E$2,$G110=【参考】業種!$F$2),"非該当","該当"))</f>
        <v>－</v>
      </c>
      <c r="J222" s="72" t="str">
        <f>IF($G128="","－",IF(OR($G129="",$G129=【参考】業種!$E$2,$G129=【参考】業種!$F$2),"非該当","該当"))</f>
        <v>－</v>
      </c>
      <c r="K222" s="72" t="str">
        <f>IF($G147="","－",IF(OR($G148="",$G148=【参考】業種!$E$2,$G148=【参考】業種!$F$2),"非該当","該当"))</f>
        <v>－</v>
      </c>
      <c r="L222" s="72" t="str">
        <f>IF($G166="","－",IF(OR($G167="",$G167=【参考】業種!$E$2,$G167=【参考】業種!$F$2),"非該当","該当"))</f>
        <v>－</v>
      </c>
      <c r="M222" s="72" t="str">
        <f>IF($G185="","－",IF(OR($G186="",$G186=【参考】業種!$E$2,$G186=【参考】業種!$F$2),"非該当","該当"))</f>
        <v>－</v>
      </c>
      <c r="N222" s="6"/>
    </row>
    <row r="223" spans="2:14" ht="35.25" x14ac:dyDescent="0.7">
      <c r="D223" s="7">
        <v>7</v>
      </c>
      <c r="E223" s="66" t="s">
        <v>169</v>
      </c>
      <c r="F223" s="61" t="s">
        <v>165</v>
      </c>
      <c r="G223" s="73" t="str">
        <f>IF(COUNTIF(H223:M223,"非該当")&gt;0,"非該当","該当")</f>
        <v>非該当</v>
      </c>
      <c r="H223" s="72" t="str">
        <f>IF(OR($Q$91="",$P$91="",$Q$91&lt;$P$91),"非該当","該当")</f>
        <v>非該当</v>
      </c>
      <c r="I223" s="72" t="str">
        <f>IF($G109="","－",IF(OR($Q$110="",$P$110="",$Q$110&lt;$P$110),"非該当","該当"))</f>
        <v>－</v>
      </c>
      <c r="J223" s="72" t="str">
        <f>IF($G128="","－",IF(OR($Q$129="",$P$129="",$Q$129&lt;$P$129),"非該当","該当"))</f>
        <v>－</v>
      </c>
      <c r="K223" s="72" t="str">
        <f>IF($G147="","－",IF(OR($Q$148="",$P$148="",$Q$148&lt;$P$148),"非該当","該当"))</f>
        <v>－</v>
      </c>
      <c r="L223" s="72" t="str">
        <f>IF($G166="","－",IF(OR($Q$167="",$P$167="",$Q$167&lt;$P$167),"非該当","該当"))</f>
        <v>－</v>
      </c>
      <c r="M223" s="72" t="str">
        <f>IF($G185="","－",IF(OR($Q$186="",$P$186="",$Q$186&lt;$P$186),"非該当","該当"))</f>
        <v>－</v>
      </c>
      <c r="N223" s="6"/>
    </row>
    <row r="224" spans="2:14" ht="35.25" x14ac:dyDescent="0.7">
      <c r="D224" s="7">
        <v>8</v>
      </c>
      <c r="E224" s="66" t="s">
        <v>170</v>
      </c>
      <c r="F224" s="61" t="s">
        <v>165</v>
      </c>
      <c r="G224" s="73" t="str">
        <f>IF(COUNTIF(H224:M224,"非該当")&gt;0,"非該当","該当")</f>
        <v>非該当</v>
      </c>
      <c r="H224" s="72" t="str">
        <f>IF(OR($N$92="",$P$91="",$N$92&lt;$P$91),"非該当","該当")</f>
        <v>非該当</v>
      </c>
      <c r="I224" s="72" t="str">
        <f>IF($G109="","－",IF(OR($N$111="",$P$110="",$N$111&lt;$P$110),"非該当","該当"))</f>
        <v>－</v>
      </c>
      <c r="J224" s="72" t="str">
        <f>IF($G128="","－",IF(OR($N$130="",$P$129="",$N$130&lt;$P$129),"非該当","該当"))</f>
        <v>－</v>
      </c>
      <c r="K224" s="72" t="str">
        <f>IF($G147="","－",IF(OR($N$149="",$P$148="",$N$149&lt;$P$148),"非該当","該当"))</f>
        <v>－</v>
      </c>
      <c r="L224" s="72" t="str">
        <f>IF($G166="","－",IF(OR($N$168="",$P$167="",$N$168&lt;$P$167),"非該当","該当"))</f>
        <v>－</v>
      </c>
      <c r="M224" s="72" t="str">
        <f>IF($G185="","－",IF(OR($N$187="",$P$186="",$N$187&lt;$P$186),"非該当","該当"))</f>
        <v>－</v>
      </c>
      <c r="N224" s="6"/>
    </row>
    <row r="225" spans="4:14" ht="35.25" x14ac:dyDescent="0.7">
      <c r="D225" s="7">
        <v>9</v>
      </c>
      <c r="E225" s="66" t="s">
        <v>171</v>
      </c>
      <c r="F225" s="61" t="s">
        <v>172</v>
      </c>
      <c r="G225" s="72" t="s">
        <v>235</v>
      </c>
      <c r="J225" s="76"/>
      <c r="N225" s="6"/>
    </row>
  </sheetData>
  <sheetProtection algorithmName="SHA-512" hashValue="1+GEHdmihsDHLGFZrQ02xsWHxwjDZ7xq8+HRFeI593HbXhzYiLRejwhS2wXmHH3aDLp0yUc2LWXEN+FLPiaZuw==" saltValue="3Q2NFpBsv4d6dU7X5hYrgw==" spinCount="100000" sheet="1" objects="1" scenarios="1"/>
  <dataConsolidate/>
  <mergeCells count="6">
    <mergeCell ref="P186:P187"/>
    <mergeCell ref="P91:P92"/>
    <mergeCell ref="P110:P111"/>
    <mergeCell ref="P129:P130"/>
    <mergeCell ref="P148:P149"/>
    <mergeCell ref="P167:P168"/>
  </mergeCells>
  <phoneticPr fontId="1"/>
  <conditionalFormatting sqref="G225 G216:G220 G222:M224">
    <cfRule type="expression" dxfId="89" priority="10">
      <formula>G216="非該当"</formula>
    </cfRule>
  </conditionalFormatting>
  <conditionalFormatting sqref="D109:P125">
    <cfRule type="expression" dxfId="88" priority="6">
      <formula>$G$86=""</formula>
    </cfRule>
  </conditionalFormatting>
  <conditionalFormatting sqref="D128:P144">
    <cfRule type="expression" dxfId="87" priority="5">
      <formula>$H$86=""</formula>
    </cfRule>
  </conditionalFormatting>
  <conditionalFormatting sqref="D147:P163">
    <cfRule type="expression" dxfId="86" priority="4">
      <formula>$I$86=""</formula>
    </cfRule>
  </conditionalFormatting>
  <conditionalFormatting sqref="D166:P182">
    <cfRule type="expression" dxfId="85" priority="3">
      <formula>$J$86=""</formula>
    </cfRule>
  </conditionalFormatting>
  <conditionalFormatting sqref="D185:P201">
    <cfRule type="expression" dxfId="84" priority="2">
      <formula>$K$86=""</formula>
    </cfRule>
  </conditionalFormatting>
  <conditionalFormatting sqref="C5:F5">
    <cfRule type="expression" dxfId="83" priority="1">
      <formula>$C$5&lt;&gt;""</formula>
    </cfRule>
  </conditionalFormatting>
  <conditionalFormatting sqref="D36:P36 D39:P39 D41:P41 D45:P45 D75:P75 D77:P77 D81:P81 D99:P99 D102:P102 D104:P104 D118:P118 D121:P121 D123:P123 D137:P137 D140:P140 D142:P142 D156:P156 D159:P159 D161:P161 D175:P175 D178:P178 D180:P180 D194:P194 D197:P197 D199:P199 D72:P72">
    <cfRule type="expression" dxfId="82" priority="8">
      <formula>$G$34&lt;&gt;"就業時間換算"</formula>
    </cfRule>
  </conditionalFormatting>
  <conditionalFormatting sqref="D35:P35 D38:P38 D40:P40 D44:P44 D71:P71 D74:P74 D76:P76 D80:P80 D98:P98 D101:P101 D103:P103 D117:P117 D120:P120 D122:P122 D136:P136 D139:P139 D141:P141 D155:P155 D158:P158 D160:P160 D174:P174 D177:P177 D179:P179 D193:P193 D196:P196 D198:P198">
    <cfRule type="expression" dxfId="81" priority="7">
      <formula>$G$34&lt;&gt;"人数換算"</formula>
    </cfRule>
  </conditionalFormatting>
  <conditionalFormatting sqref="G27:P33 G35:P45 G64:P81 G96:P106 G115:P125 G134:P144 G153:P163 G172:P182 G191:P201">
    <cfRule type="expression" dxfId="80" priority="9">
      <formula>G$13="－"</formula>
    </cfRule>
  </conditionalFormatting>
  <dataValidations count="14">
    <dataValidation type="list" allowBlank="1" showInputMessage="1" showErrorMessage="1" sqref="E12" xr:uid="{89AFC3AA-20F5-44C2-B4F9-615DFE0DE588}">
      <formula1>$G$12:$P$12</formula1>
    </dataValidation>
    <dataValidation type="list" imeMode="halfAlpha" allowBlank="1" showInputMessage="1" showErrorMessage="1" sqref="G34" xr:uid="{81CFCF4F-9F3E-4D2E-B422-02522B88BB54}">
      <formula1>"人数換算,就業時間換算"</formula1>
    </dataValidation>
    <dataValidation type="list" allowBlank="1" showInputMessage="1" showErrorMessage="1" sqref="G92" xr:uid="{9AA7EB2F-DA65-4AD5-AA9B-69DAE7C37BAE}">
      <formula1>INDIRECT($G$91)</formula1>
    </dataValidation>
    <dataValidation type="list" allowBlank="1" showInputMessage="1" showErrorMessage="1" sqref="G111" xr:uid="{4F4509F1-CB0A-4519-A4F3-3F3B1050856A}">
      <formula1>INDIRECT($G$110)</formula1>
    </dataValidation>
    <dataValidation type="list" allowBlank="1" showInputMessage="1" showErrorMessage="1" sqref="G130" xr:uid="{BA9C10EF-53F7-4EF7-A064-A70854C0479B}">
      <formula1>INDIRECT($G$129)</formula1>
    </dataValidation>
    <dataValidation type="list" allowBlank="1" showInputMessage="1" showErrorMessage="1" sqref="G149" xr:uid="{F4AEEA40-5B1A-44B7-AA3C-2022048F15E0}">
      <formula1>INDIRECT($G$148)</formula1>
    </dataValidation>
    <dataValidation type="list" allowBlank="1" showInputMessage="1" showErrorMessage="1" sqref="G168" xr:uid="{18762134-24DB-421E-B061-9FB36EFB3D45}">
      <formula1>INDIRECT($G$167)</formula1>
    </dataValidation>
    <dataValidation type="list" allowBlank="1" showInputMessage="1" showErrorMessage="1" sqref="G187" xr:uid="{DAF55B08-7002-4199-A83A-3082FCDD75E4}">
      <formula1>INDIRECT($G$186)</formula1>
    </dataValidation>
    <dataValidation type="list" allowBlank="1" showInputMessage="1" showErrorMessage="1" sqref="G57" xr:uid="{32520E9C-C432-4040-B560-F1C5E542D92D}">
      <formula1>INDIRECT($G$56)</formula1>
    </dataValidation>
    <dataValidation operator="lessThanOrEqual" allowBlank="1" showInputMessage="1" showErrorMessage="1" sqref="E9" xr:uid="{C0838CA9-B90F-4C59-82DF-190096F9C211}"/>
    <dataValidation type="date" allowBlank="1" showInputMessage="1" showErrorMessage="1" error="補助事業期間内（2026年12月31日まで）の日付を入力してください" sqref="E10" xr:uid="{5111F14C-7448-4F8C-AB0B-772433D8B221}">
      <formula1>45412</formula1>
      <formula2>46387</formula2>
    </dataValidation>
    <dataValidation imeMode="halfAlpha" allowBlank="1" showInputMessage="1" showErrorMessage="1" sqref="G16:I24 G42:P42 G191:P195 G64:P69 G105:P105 G78:P78 G48:I51 G172:P176 G96:P100 G143:P143 G115:P119 G162:P162 G134:P138 G181:P181 G153:P157 G200:P200 G124:P124 G35:P37 G71:P73 G82 G27:P32" xr:uid="{C825D3E7-5C2F-4C9E-AF6C-0FBB464561D6}"/>
    <dataValidation type="list" allowBlank="1" showInputMessage="1" showErrorMessage="1" sqref="G54:G55" xr:uid="{DE958D8B-9ED5-4DAE-A56D-F12E4B752DF5}">
      <formula1>"該当,非該当"</formula1>
    </dataValidation>
    <dataValidation operator="greaterThanOrEqual" allowBlank="1" showInputMessage="1" showErrorMessage="1" error="2024年3月1日以降の日付を入力ください" sqref="E7" xr:uid="{FFCAF503-77C2-4A8E-978F-CFE0E133CB9A}"/>
  </dataValidations>
  <hyperlinks>
    <hyperlink ref="H54" r:id="rId1" xr:uid="{E86FA78C-B8FB-4359-A490-131F5590F702}"/>
    <hyperlink ref="H55" r:id="rId2" xr:uid="{CD7F6AF1-EC59-4D76-BCEB-195894A3321C}"/>
    <hyperlink ref="E58" r:id="rId3" xr:uid="{1BA72747-3541-4222-99EF-E70382586299}"/>
    <hyperlink ref="E93" r:id="rId4" xr:uid="{9714EB34-8EAD-422A-A0B1-74BE5268B9C8}"/>
    <hyperlink ref="E112" r:id="rId5" xr:uid="{9B768A14-3D99-4EDA-B0DE-DAF1DA96C44E}"/>
    <hyperlink ref="E131" r:id="rId6" xr:uid="{5D0533C0-F715-40C0-96D2-67A1397B918F}"/>
    <hyperlink ref="E150" r:id="rId7" xr:uid="{ACF89DBE-D640-4702-A650-2479FB0E5AD4}"/>
    <hyperlink ref="E169" r:id="rId8" xr:uid="{8658D378-C0C3-4D9A-A857-46BBCED27317}"/>
    <hyperlink ref="E188" r:id="rId9" xr:uid="{FAAA7B19-3895-47C1-BFA6-D67C7CB71AA0}"/>
    <hyperlink ref="Q50" r:id="rId10" xr:uid="{F6B55F28-A130-4E77-97F1-292FC9805FBF}"/>
    <hyperlink ref="R50" r:id="rId11" display="https://www.e-stat.go.jp/surveyitems/items/386010198" xr:uid="{21240A97-ABDF-451A-8AD9-D7AFD4C168E5}"/>
    <hyperlink ref="Q48" r:id="rId12" xr:uid="{2FD0BBB4-F344-40BA-80D4-5D344D24B90B}"/>
    <hyperlink ref="R48" r:id="rId13" display="https://www.e-stat.go.jp/surveyitems/items/248020026" xr:uid="{BBC88816-C4FD-4412-9211-C28BAC645BE7}"/>
    <hyperlink ref="Q51" r:id="rId14" xr:uid="{D4CFA768-3920-41E5-8139-FCFB8012B934}"/>
  </hyperlinks>
  <pageMargins left="0.23622047244094491" right="0.23622047244094491" top="0.74803149606299213" bottom="0.74803149606299213" header="0.31496062992125984" footer="0.31496062992125984"/>
  <pageSetup paperSize="9" scale="36" fitToHeight="0" orientation="portrait" r:id="rId15"/>
  <drawing r:id="rId16"/>
  <extLst>
    <ext xmlns:x14="http://schemas.microsoft.com/office/spreadsheetml/2009/9/main" uri="{CCE6A557-97BC-4b89-ADB6-D9C93CAAB3DF}">
      <x14:dataValidations xmlns:xm="http://schemas.microsoft.com/office/excel/2006/main" count="3">
        <x14:dataValidation type="list" allowBlank="1" showInputMessage="1" showErrorMessage="1" xr:uid="{FC0F009A-8639-421E-8840-983A31A09E98}">
          <x14:formula1>
            <xm:f>【参考】業種!$E$2:$X$2</xm:f>
          </x14:formula1>
          <xm:sqref>G56</xm:sqref>
        </x14:dataValidation>
        <x14:dataValidation type="list" allowBlank="1" showInputMessage="1" showErrorMessage="1" xr:uid="{1DF1635C-BA6A-4461-8ED4-B960AD2E5433}">
          <x14:formula1>
            <xm:f>【参考】最低賃金の5年間の年平均の年平均上昇率!$B$4:$B$50</xm:f>
          </x14:formula1>
          <xm:sqref>H86:K86 G85:G86</xm:sqref>
        </x14:dataValidation>
        <x14:dataValidation type="list" allowBlank="1" showInputMessage="1" showErrorMessage="1" xr:uid="{9902E127-51F0-4C02-8D43-641231F27544}">
          <x14:formula1>
            <xm:f>【参考】業種!$G$2:$X$2</xm:f>
          </x14:formula1>
          <xm:sqref>G91 G110 G129 G148 G167 G186</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3D3675-CE84-479E-8201-1284DA91FBFA}">
  <sheetPr>
    <tabColor theme="7" tint="0.79998168889431442"/>
    <pageSetUpPr fitToPage="1"/>
  </sheetPr>
  <dimension ref="A1:R225"/>
  <sheetViews>
    <sheetView showGridLines="0" zoomScale="85" zoomScaleNormal="85" workbookViewId="0">
      <pane xSplit="6" ySplit="13" topLeftCell="G14" activePane="bottomRight" state="frozen"/>
      <selection pane="topRight"/>
      <selection pane="bottomLeft"/>
      <selection pane="bottomRight" activeCell="E9" sqref="E9"/>
    </sheetView>
  </sheetViews>
  <sheetFormatPr defaultColWidth="9" defaultRowHeight="17.649999999999999" x14ac:dyDescent="0.7"/>
  <cols>
    <col min="1" max="3" width="3.75" style="1" customWidth="1"/>
    <col min="4" max="4" width="5.5" style="3" bestFit="1" customWidth="1"/>
    <col min="5" max="5" width="74" style="1" customWidth="1"/>
    <col min="6" max="6" width="31.375" style="1" bestFit="1" customWidth="1"/>
    <col min="7" max="16" width="12.5" style="1" customWidth="1"/>
    <col min="17" max="17" width="9" style="1"/>
    <col min="18" max="21" width="12.5" style="1" customWidth="1"/>
    <col min="22" max="16384" width="9" style="1"/>
  </cols>
  <sheetData>
    <row r="1" spans="1:16" ht="14.45" customHeight="1" x14ac:dyDescent="0.7">
      <c r="A1" s="149" t="s">
        <v>15</v>
      </c>
    </row>
    <row r="2" spans="1:16" ht="7.5" customHeight="1" x14ac:dyDescent="0.7">
      <c r="A2" s="71"/>
    </row>
    <row r="3" spans="1:16" ht="22.9" x14ac:dyDescent="0.7">
      <c r="B3" s="109" t="s">
        <v>47</v>
      </c>
    </row>
    <row r="4" spans="1:16" ht="16.149999999999999" customHeight="1" thickBot="1" x14ac:dyDescent="0.75">
      <c r="B4" s="8"/>
      <c r="C4" s="8"/>
    </row>
    <row r="5" spans="1:16" ht="18" thickBot="1" x14ac:dyDescent="0.75">
      <c r="B5" s="8"/>
      <c r="C5" s="189" t="str">
        <f>IF(COUNTIF(G216:G225,"非該当")&gt;0,"要件を満たしていない入力項目が残存しています。最下行の&lt;要件の充足チェック&gt;欄で詳細を確認してください。","")</f>
        <v>要件を満たしていない入力項目が残存しています。最下行の&lt;要件の充足チェック&gt;欄で詳細を確認してください。</v>
      </c>
      <c r="D5" s="191"/>
      <c r="E5" s="191"/>
      <c r="F5" s="192"/>
    </row>
    <row r="6" spans="1:16" ht="16.149999999999999" customHeight="1" x14ac:dyDescent="0.7">
      <c r="B6" s="8"/>
      <c r="J6" s="102"/>
    </row>
    <row r="7" spans="1:16" ht="16.149999999999999" customHeight="1" x14ac:dyDescent="0.7">
      <c r="D7" s="53" t="s">
        <v>48</v>
      </c>
      <c r="E7" s="206" t="str">
        <f>IF(①申請者情報!$D$6="","",①申請者情報!$D$6)</f>
        <v/>
      </c>
      <c r="J7" s="102"/>
    </row>
    <row r="8" spans="1:16" ht="16.149999999999999" customHeight="1" x14ac:dyDescent="0.7">
      <c r="D8" s="53" t="s">
        <v>49</v>
      </c>
      <c r="E8" s="180" t="str">
        <f>_xlfn.CONCAT(①申請者情報!$D$33)</f>
        <v/>
      </c>
      <c r="J8" s="102"/>
    </row>
    <row r="9" spans="1:16" ht="16.149999999999999" customHeight="1" x14ac:dyDescent="0.7">
      <c r="B9" s="8"/>
      <c r="D9" s="53" t="s">
        <v>50</v>
      </c>
      <c r="E9" s="193"/>
    </row>
    <row r="10" spans="1:16" ht="16.149999999999999" customHeight="1" x14ac:dyDescent="0.7">
      <c r="D10" s="53" t="s">
        <v>51</v>
      </c>
      <c r="E10" s="193"/>
      <c r="F10" s="84"/>
      <c r="G10" s="1" t="s">
        <v>52</v>
      </c>
    </row>
    <row r="11" spans="1:16" x14ac:dyDescent="0.7">
      <c r="C11" s="8"/>
      <c r="D11" s="53" t="s">
        <v>53</v>
      </c>
      <c r="G11" s="97" t="s">
        <v>54</v>
      </c>
      <c r="H11" s="97" t="s">
        <v>55</v>
      </c>
      <c r="I11" s="97" t="s">
        <v>56</v>
      </c>
      <c r="J11" s="187" t="s">
        <v>57</v>
      </c>
      <c r="K11" s="187"/>
      <c r="L11" s="187"/>
      <c r="M11" s="187"/>
      <c r="N11" s="187"/>
      <c r="O11" s="187"/>
      <c r="P11" s="187"/>
    </row>
    <row r="12" spans="1:16" x14ac:dyDescent="0.7">
      <c r="B12" s="8"/>
      <c r="D12" s="53" t="s">
        <v>58</v>
      </c>
      <c r="E12" s="194"/>
      <c r="G12" s="188" t="str">
        <f>IF($E$9="","",EDATE(H12,-12))</f>
        <v/>
      </c>
      <c r="H12" s="188" t="str">
        <f>IF($E$9="","",EDATE(I12,-12))</f>
        <v/>
      </c>
      <c r="I12" s="188" t="str">
        <f>IF($E$9="","",$E$9)</f>
        <v/>
      </c>
      <c r="J12" s="188" t="str">
        <f t="shared" ref="J12:P12" si="0">IF($E$9="","",EDATE(I12,12))</f>
        <v/>
      </c>
      <c r="K12" s="188" t="str">
        <f t="shared" si="0"/>
        <v/>
      </c>
      <c r="L12" s="188" t="str">
        <f t="shared" si="0"/>
        <v/>
      </c>
      <c r="M12" s="188" t="str">
        <f t="shared" si="0"/>
        <v/>
      </c>
      <c r="N12" s="188" t="str">
        <f t="shared" si="0"/>
        <v/>
      </c>
      <c r="O12" s="188" t="str">
        <f t="shared" si="0"/>
        <v/>
      </c>
      <c r="P12" s="188" t="str">
        <f t="shared" si="0"/>
        <v/>
      </c>
    </row>
    <row r="13" spans="1:16" x14ac:dyDescent="0.7">
      <c r="D13" s="1"/>
      <c r="E13" s="169" t="str">
        <f>IF(E12="","",IF(①申請者情報!$D$26="該当する",EDATE($E$12,12),$E$12))</f>
        <v/>
      </c>
      <c r="G13" s="159" t="str">
        <f>IFERROR(IF(AND(G12&lt;&gt;"",$E$13=G12),"基準年",IF($E$13&lt;G12,IF(YEAR(G12)-YEAR($E$13)&lt;4,"事業化報告"&amp;YEAR(G12)-YEAR($E$13)&amp;"年目","－"),"")),"")</f>
        <v/>
      </c>
      <c r="H13" s="159" t="str">
        <f t="shared" ref="H13:P13" si="1">IFERROR(IF(AND(H12&lt;&gt;"",$E$13=H12),"基準年",IF($E$13&lt;H12,IF(YEAR(H12)-YEAR($E$13)&lt;4,"事業化報告"&amp;YEAR(H12)-YEAR($E$13)&amp;"年目","－"),"")),"")</f>
        <v/>
      </c>
      <c r="I13" s="159" t="str">
        <f t="shared" si="1"/>
        <v/>
      </c>
      <c r="J13" s="159" t="str">
        <f t="shared" si="1"/>
        <v/>
      </c>
      <c r="K13" s="159" t="str">
        <f t="shared" si="1"/>
        <v/>
      </c>
      <c r="L13" s="159" t="str">
        <f t="shared" si="1"/>
        <v/>
      </c>
      <c r="M13" s="159" t="str">
        <f t="shared" si="1"/>
        <v/>
      </c>
      <c r="N13" s="159" t="str">
        <f t="shared" si="1"/>
        <v/>
      </c>
      <c r="O13" s="159" t="str">
        <f t="shared" si="1"/>
        <v/>
      </c>
      <c r="P13" s="159" t="str">
        <f t="shared" si="1"/>
        <v/>
      </c>
    </row>
    <row r="14" spans="1:16" ht="19.899999999999999" x14ac:dyDescent="0.7">
      <c r="B14" s="38" t="s">
        <v>59</v>
      </c>
      <c r="D14" s="1"/>
      <c r="F14" s="48"/>
    </row>
    <row r="15" spans="1:16" x14ac:dyDescent="0.7">
      <c r="B15" s="82">
        <f>MAX($B$14:B14)+1</f>
        <v>1</v>
      </c>
      <c r="C15" s="75" t="s">
        <v>60</v>
      </c>
      <c r="D15" s="46"/>
      <c r="E15" s="47"/>
      <c r="F15" s="47"/>
      <c r="G15" s="23"/>
      <c r="H15" s="23"/>
      <c r="I15" s="23"/>
      <c r="J15" s="23"/>
      <c r="K15" s="23"/>
      <c r="L15" s="23"/>
      <c r="M15" s="23"/>
      <c r="N15" s="23"/>
      <c r="O15" s="23"/>
      <c r="P15" s="23"/>
    </row>
    <row r="16" spans="1:16" ht="29.25" customHeight="1" x14ac:dyDescent="0.7">
      <c r="C16" s="163"/>
      <c r="D16" s="5" t="str">
        <f>MAX($B$15:B16)&amp;"-"&amp;COUNTA($D$15:D15)+1</f>
        <v>1-1</v>
      </c>
      <c r="E16" s="40" t="s">
        <v>61</v>
      </c>
      <c r="F16" s="41"/>
      <c r="G16" s="195"/>
      <c r="H16" s="195"/>
      <c r="I16" s="195"/>
      <c r="J16" s="37"/>
      <c r="K16" s="37"/>
      <c r="L16" s="37"/>
      <c r="M16" s="37"/>
      <c r="N16" s="37"/>
      <c r="O16" s="37"/>
      <c r="P16" s="37"/>
    </row>
    <row r="17" spans="2:16" ht="29.25" customHeight="1" x14ac:dyDescent="0.7">
      <c r="C17" s="9"/>
      <c r="D17" s="5" t="str">
        <f>MAX($B$15:B17)&amp;"-"&amp;COUNTA($D$15:D16)+1</f>
        <v>1-2</v>
      </c>
      <c r="E17" s="160" t="s">
        <v>62</v>
      </c>
      <c r="F17" s="39"/>
      <c r="G17" s="195"/>
      <c r="H17" s="195"/>
      <c r="I17" s="195"/>
      <c r="J17" s="37"/>
      <c r="K17" s="37"/>
      <c r="L17" s="37"/>
      <c r="M17" s="37"/>
      <c r="N17" s="37"/>
      <c r="O17" s="37"/>
      <c r="P17" s="37"/>
    </row>
    <row r="18" spans="2:16" ht="29.25" customHeight="1" x14ac:dyDescent="0.7">
      <c r="C18" s="9"/>
      <c r="D18" s="5" t="str">
        <f>MAX($B$15:B18)&amp;"-"&amp;COUNTA($D$15:D17)+1</f>
        <v>1-3</v>
      </c>
      <c r="E18" s="160" t="s">
        <v>63</v>
      </c>
      <c r="F18" s="39"/>
      <c r="G18" s="195"/>
      <c r="H18" s="195"/>
      <c r="I18" s="195"/>
      <c r="J18" s="37"/>
      <c r="K18" s="37"/>
      <c r="L18" s="37"/>
      <c r="M18" s="37"/>
      <c r="N18" s="37"/>
      <c r="O18" s="37"/>
      <c r="P18" s="37"/>
    </row>
    <row r="19" spans="2:16" ht="29.25" customHeight="1" x14ac:dyDescent="0.7">
      <c r="C19" s="9"/>
      <c r="D19" s="5" t="str">
        <f>MAX($B$15:B19)&amp;"-"&amp;COUNTA($D$15:D18)+1</f>
        <v>1-4</v>
      </c>
      <c r="E19" s="161" t="s">
        <v>64</v>
      </c>
      <c r="F19" s="39"/>
      <c r="G19" s="195"/>
      <c r="H19" s="195"/>
      <c r="I19" s="195"/>
      <c r="J19" s="37"/>
      <c r="K19" s="37"/>
      <c r="L19" s="37"/>
      <c r="M19" s="37"/>
      <c r="N19" s="37"/>
      <c r="O19" s="37"/>
      <c r="P19" s="37"/>
    </row>
    <row r="20" spans="2:16" ht="29.25" customHeight="1" x14ac:dyDescent="0.7">
      <c r="C20" s="9"/>
      <c r="D20" s="5" t="str">
        <f>MAX($B$15:B20)&amp;"-"&amp;COUNTA($D$15:D19)+1</f>
        <v>1-5</v>
      </c>
      <c r="E20" s="161" t="s">
        <v>65</v>
      </c>
      <c r="F20" s="39"/>
      <c r="G20" s="195"/>
      <c r="H20" s="195"/>
      <c r="I20" s="195"/>
      <c r="J20" s="37"/>
      <c r="K20" s="37"/>
      <c r="L20" s="37"/>
      <c r="M20" s="37"/>
      <c r="N20" s="37"/>
      <c r="O20" s="37"/>
      <c r="P20" s="37"/>
    </row>
    <row r="21" spans="2:16" ht="29.25" customHeight="1" x14ac:dyDescent="0.7">
      <c r="C21" s="9"/>
      <c r="D21" s="5" t="str">
        <f>MAX($B$15:B21)&amp;"-"&amp;COUNTA($D$15:D20)+1</f>
        <v>1-6</v>
      </c>
      <c r="E21" s="40" t="s">
        <v>66</v>
      </c>
      <c r="F21" s="41"/>
      <c r="G21" s="195"/>
      <c r="H21" s="195"/>
      <c r="I21" s="195"/>
      <c r="J21" s="37"/>
      <c r="K21" s="37"/>
      <c r="L21" s="37"/>
      <c r="M21" s="37"/>
      <c r="N21" s="37"/>
      <c r="O21" s="37"/>
      <c r="P21" s="37"/>
    </row>
    <row r="22" spans="2:16" ht="29.25" customHeight="1" x14ac:dyDescent="0.7">
      <c r="C22" s="9"/>
      <c r="D22" s="5" t="str">
        <f>MAX($B$15:B22)&amp;"-"&amp;COUNTA($D$15:D21)+1</f>
        <v>1-7</v>
      </c>
      <c r="E22" s="160" t="s">
        <v>67</v>
      </c>
      <c r="F22" s="39"/>
      <c r="G22" s="195"/>
      <c r="H22" s="195"/>
      <c r="I22" s="195"/>
      <c r="J22" s="37"/>
      <c r="K22" s="37"/>
      <c r="L22" s="37"/>
      <c r="M22" s="37"/>
      <c r="N22" s="37"/>
      <c r="O22" s="37"/>
      <c r="P22" s="37"/>
    </row>
    <row r="23" spans="2:16" ht="29.25" customHeight="1" x14ac:dyDescent="0.7">
      <c r="C23" s="9"/>
      <c r="D23" s="5" t="str">
        <f>MAX($B$15:B23)&amp;"-"&amp;COUNTA($D$15:D22)+1</f>
        <v>1-8</v>
      </c>
      <c r="E23" s="160" t="s">
        <v>68</v>
      </c>
      <c r="F23" s="39"/>
      <c r="G23" s="195"/>
      <c r="H23" s="195"/>
      <c r="I23" s="195"/>
      <c r="J23" s="37"/>
      <c r="K23" s="37"/>
      <c r="L23" s="37"/>
      <c r="M23" s="37"/>
      <c r="N23" s="37"/>
      <c r="O23" s="37"/>
      <c r="P23" s="37"/>
    </row>
    <row r="24" spans="2:16" ht="29.25" customHeight="1" x14ac:dyDescent="0.7">
      <c r="C24" s="9"/>
      <c r="D24" s="5" t="str">
        <f>MAX($B$15:B24)&amp;"-"&amp;COUNTA($D$15:D23)+1</f>
        <v>1-9</v>
      </c>
      <c r="E24" s="40" t="s">
        <v>69</v>
      </c>
      <c r="F24" s="41"/>
      <c r="G24" s="24">
        <f>G16-G21</f>
        <v>0</v>
      </c>
      <c r="H24" s="24">
        <f>H16-H21</f>
        <v>0</v>
      </c>
      <c r="I24" s="24">
        <f>I16-I21</f>
        <v>0</v>
      </c>
      <c r="J24" s="37"/>
      <c r="K24" s="37"/>
      <c r="L24" s="37"/>
      <c r="M24" s="37"/>
      <c r="N24" s="37"/>
      <c r="O24" s="37"/>
      <c r="P24" s="37"/>
    </row>
    <row r="25" spans="2:16" x14ac:dyDescent="0.7">
      <c r="D25" s="63"/>
      <c r="E25" s="62"/>
      <c r="F25" s="62"/>
      <c r="G25" s="62"/>
      <c r="H25" s="62"/>
      <c r="I25" s="62"/>
      <c r="J25" s="62"/>
      <c r="K25" s="62"/>
      <c r="L25" s="62"/>
      <c r="M25" s="62"/>
      <c r="N25" s="62"/>
      <c r="O25" s="62"/>
      <c r="P25" s="62"/>
    </row>
    <row r="26" spans="2:16" x14ac:dyDescent="0.7">
      <c r="B26" s="82">
        <f>MAX($B$14:B25)+1</f>
        <v>2</v>
      </c>
      <c r="C26" s="75" t="s">
        <v>70</v>
      </c>
      <c r="D26" s="46"/>
      <c r="E26" s="47"/>
      <c r="F26" s="47"/>
      <c r="G26" s="23"/>
      <c r="H26" s="23"/>
      <c r="I26" s="23"/>
      <c r="J26" s="23"/>
      <c r="K26" s="23"/>
      <c r="L26" s="23"/>
      <c r="M26" s="23"/>
      <c r="N26" s="23"/>
      <c r="O26" s="23"/>
      <c r="P26" s="23"/>
    </row>
    <row r="27" spans="2:16" ht="29.25" customHeight="1" x14ac:dyDescent="0.7">
      <c r="C27" s="62"/>
      <c r="D27" s="5" t="str">
        <f>MAX($B$15:B27)&amp;"-"&amp;COUNTA($D$26:D26)+1</f>
        <v>2-1</v>
      </c>
      <c r="E27" s="40" t="s">
        <v>71</v>
      </c>
      <c r="F27" s="39"/>
      <c r="G27" s="195"/>
      <c r="H27" s="195"/>
      <c r="I27" s="195"/>
      <c r="J27" s="195"/>
      <c r="K27" s="195"/>
      <c r="L27" s="195"/>
      <c r="M27" s="195"/>
      <c r="N27" s="142"/>
      <c r="O27" s="142"/>
      <c r="P27" s="142"/>
    </row>
    <row r="28" spans="2:16" ht="29.25" customHeight="1" x14ac:dyDescent="0.7">
      <c r="D28" s="5" t="str">
        <f>MAX($B$15:B28)&amp;"-"&amp;COUNTA($D$26:D27)+1</f>
        <v>2-2</v>
      </c>
      <c r="E28" s="40" t="s">
        <v>72</v>
      </c>
      <c r="F28" s="39"/>
      <c r="G28" s="195"/>
      <c r="H28" s="195"/>
      <c r="I28" s="195"/>
      <c r="J28" s="195"/>
      <c r="K28" s="195"/>
      <c r="L28" s="195"/>
      <c r="M28" s="195"/>
      <c r="N28" s="142"/>
      <c r="O28" s="142"/>
      <c r="P28" s="142"/>
    </row>
    <row r="29" spans="2:16" ht="29.25" customHeight="1" x14ac:dyDescent="0.7">
      <c r="D29" s="5" t="str">
        <f>MAX($B$15:B29)&amp;"-"&amp;COUNTA($D$26:D28)+1</f>
        <v>2-3</v>
      </c>
      <c r="E29" s="40" t="s">
        <v>73</v>
      </c>
      <c r="F29" s="39"/>
      <c r="G29" s="195"/>
      <c r="H29" s="195"/>
      <c r="I29" s="195"/>
      <c r="J29" s="195"/>
      <c r="K29" s="195"/>
      <c r="L29" s="195"/>
      <c r="M29" s="195"/>
      <c r="N29" s="142"/>
      <c r="O29" s="142"/>
      <c r="P29" s="142"/>
    </row>
    <row r="30" spans="2:16" ht="29.25" customHeight="1" x14ac:dyDescent="0.7">
      <c r="D30" s="5" t="str">
        <f>MAX($B$15:B30)&amp;"-"&amp;COUNTA($D$26:D29)+1</f>
        <v>2-4</v>
      </c>
      <c r="E30" s="40" t="s">
        <v>74</v>
      </c>
      <c r="F30" s="39"/>
      <c r="G30" s="195"/>
      <c r="H30" s="195"/>
      <c r="I30" s="195"/>
      <c r="J30" s="195"/>
      <c r="K30" s="195"/>
      <c r="L30" s="195"/>
      <c r="M30" s="195"/>
      <c r="N30" s="142"/>
      <c r="O30" s="142"/>
      <c r="P30" s="142"/>
    </row>
    <row r="31" spans="2:16" ht="29.25" customHeight="1" x14ac:dyDescent="0.7">
      <c r="C31" s="9"/>
      <c r="D31" s="5" t="str">
        <f>MAX($B$15:B31)&amp;"-"&amp;COUNTA($D$26:D30)+1</f>
        <v>2-5</v>
      </c>
      <c r="E31" s="40" t="s">
        <v>75</v>
      </c>
      <c r="F31" s="39"/>
      <c r="G31" s="195"/>
      <c r="H31" s="195"/>
      <c r="I31" s="195"/>
      <c r="J31" s="195"/>
      <c r="K31" s="195"/>
      <c r="L31" s="195"/>
      <c r="M31" s="195"/>
      <c r="N31" s="142"/>
      <c r="O31" s="142"/>
      <c r="P31" s="142"/>
    </row>
    <row r="32" spans="2:16" ht="29.25" customHeight="1" x14ac:dyDescent="0.7">
      <c r="C32" s="9"/>
      <c r="D32" s="5" t="str">
        <f>MAX($B$15:B32)&amp;"-"&amp;COUNTA($D$26:D31)+1</f>
        <v>2-6</v>
      </c>
      <c r="E32" s="40" t="s">
        <v>76</v>
      </c>
      <c r="F32" s="39"/>
      <c r="G32" s="195"/>
      <c r="H32" s="195"/>
      <c r="I32" s="195"/>
      <c r="J32" s="195"/>
      <c r="K32" s="195"/>
      <c r="L32" s="195"/>
      <c r="M32" s="195"/>
      <c r="N32" s="142"/>
      <c r="O32" s="142"/>
      <c r="P32" s="142"/>
    </row>
    <row r="33" spans="2:18" ht="29.25" customHeight="1" x14ac:dyDescent="0.7">
      <c r="C33" s="9"/>
      <c r="D33" s="7" t="str">
        <f>MAX($B$15:B33)&amp;"-"&amp;COUNTA($D$26:D32)+1</f>
        <v>2-7</v>
      </c>
      <c r="E33" s="164" t="s">
        <v>77</v>
      </c>
      <c r="F33" s="43"/>
      <c r="G33" s="24">
        <f>+G29+G30+G31+G32</f>
        <v>0</v>
      </c>
      <c r="H33" s="25">
        <f>+H29+H30+H31+H32</f>
        <v>0</v>
      </c>
      <c r="I33" s="36">
        <f t="shared" ref="I33:P33" si="2">+I29+I30+I31+I32</f>
        <v>0</v>
      </c>
      <c r="J33" s="25">
        <f t="shared" si="2"/>
        <v>0</v>
      </c>
      <c r="K33" s="25">
        <f t="shared" si="2"/>
        <v>0</v>
      </c>
      <c r="L33" s="25">
        <f t="shared" si="2"/>
        <v>0</v>
      </c>
      <c r="M33" s="25">
        <f t="shared" si="2"/>
        <v>0</v>
      </c>
      <c r="N33" s="25">
        <f t="shared" si="2"/>
        <v>0</v>
      </c>
      <c r="O33" s="25">
        <f t="shared" si="2"/>
        <v>0</v>
      </c>
      <c r="P33" s="25">
        <f t="shared" si="2"/>
        <v>0</v>
      </c>
    </row>
    <row r="34" spans="2:18" ht="29.25" customHeight="1" x14ac:dyDescent="0.7">
      <c r="C34" s="9"/>
      <c r="D34" s="5" t="str">
        <f>MAX($B$15:B34)&amp;"-"&amp;COUNTA($D$26:D33)+1</f>
        <v>2-8</v>
      </c>
      <c r="E34" s="165" t="s">
        <v>78</v>
      </c>
      <c r="F34" s="41" t="s">
        <v>79</v>
      </c>
      <c r="G34" s="197"/>
    </row>
    <row r="35" spans="2:18" ht="29.25" customHeight="1" x14ac:dyDescent="0.7">
      <c r="C35" s="9"/>
      <c r="D35" s="5" t="str">
        <f>MAX($B$15:B35)&amp;"-"&amp;COUNTA($D$26:D34)+1</f>
        <v>2-9</v>
      </c>
      <c r="E35" s="165" t="s">
        <v>80</v>
      </c>
      <c r="F35" s="39" t="s">
        <v>81</v>
      </c>
      <c r="G35" s="195"/>
      <c r="H35" s="142"/>
      <c r="I35" s="196"/>
      <c r="J35" s="142"/>
      <c r="K35" s="142"/>
      <c r="L35" s="142"/>
      <c r="M35" s="142"/>
      <c r="N35" s="142"/>
      <c r="O35" s="142"/>
      <c r="P35" s="142"/>
    </row>
    <row r="36" spans="2:18" ht="29.25" customHeight="1" x14ac:dyDescent="0.7">
      <c r="C36" s="9"/>
      <c r="D36" s="5" t="str">
        <f>MAX($B$15:B36)&amp;"-"&amp;COUNTA($D$26:D35)+1</f>
        <v>2-10</v>
      </c>
      <c r="E36" s="165" t="s">
        <v>82</v>
      </c>
      <c r="F36" s="41" t="s">
        <v>81</v>
      </c>
      <c r="G36" s="195"/>
      <c r="H36" s="142"/>
      <c r="I36" s="196"/>
      <c r="J36" s="142"/>
      <c r="K36" s="142"/>
      <c r="L36" s="142"/>
      <c r="M36" s="142"/>
      <c r="N36" s="142"/>
      <c r="O36" s="142"/>
      <c r="P36" s="142"/>
    </row>
    <row r="37" spans="2:18" ht="29.25" customHeight="1" x14ac:dyDescent="0.7">
      <c r="C37" s="9"/>
      <c r="D37" s="5" t="str">
        <f>MAX($B$15:B37)&amp;"-"&amp;COUNTA($D$26:D36)+1</f>
        <v>2-11</v>
      </c>
      <c r="E37" s="165" t="s">
        <v>83</v>
      </c>
      <c r="F37" s="39" t="s">
        <v>81</v>
      </c>
      <c r="G37" s="195"/>
      <c r="H37" s="142"/>
      <c r="I37" s="196"/>
      <c r="J37" s="142"/>
      <c r="K37" s="142"/>
      <c r="L37" s="142"/>
      <c r="M37" s="142"/>
      <c r="N37" s="142"/>
      <c r="O37" s="142"/>
      <c r="P37" s="142"/>
    </row>
    <row r="38" spans="2:18" ht="29.25" customHeight="1" x14ac:dyDescent="0.7">
      <c r="C38" s="9"/>
      <c r="D38" s="7" t="str">
        <f>MAX($B$15:B38)&amp;"-"&amp;COUNTA($D$26:D37)+1</f>
        <v>2-12</v>
      </c>
      <c r="E38" s="164" t="s">
        <v>84</v>
      </c>
      <c r="F38" s="43"/>
      <c r="G38" s="24" t="str">
        <f t="shared" ref="G38:P38" si="3">IFERROR(+G30/G35,"")</f>
        <v/>
      </c>
      <c r="H38" s="25" t="str">
        <f t="shared" si="3"/>
        <v/>
      </c>
      <c r="I38" s="36" t="str">
        <f t="shared" si="3"/>
        <v/>
      </c>
      <c r="J38" s="25" t="str">
        <f t="shared" si="3"/>
        <v/>
      </c>
      <c r="K38" s="25" t="str">
        <f t="shared" si="3"/>
        <v/>
      </c>
      <c r="L38" s="25" t="str">
        <f t="shared" si="3"/>
        <v/>
      </c>
      <c r="M38" s="25" t="str">
        <f t="shared" si="3"/>
        <v/>
      </c>
      <c r="N38" s="25" t="str">
        <f t="shared" si="3"/>
        <v/>
      </c>
      <c r="O38" s="25" t="str">
        <f t="shared" si="3"/>
        <v/>
      </c>
      <c r="P38" s="25" t="str">
        <f t="shared" si="3"/>
        <v/>
      </c>
    </row>
    <row r="39" spans="2:18" ht="29.25" customHeight="1" x14ac:dyDescent="0.7">
      <c r="C39" s="9"/>
      <c r="D39" s="7" t="str">
        <f>MAX($B$15:B39)&amp;"-"&amp;COUNTA($D$26:D38)+1</f>
        <v>2-13</v>
      </c>
      <c r="E39" s="164" t="s">
        <v>85</v>
      </c>
      <c r="F39" s="44"/>
      <c r="G39" s="24" t="str">
        <f t="shared" ref="G39:P39" si="4">IFERROR(+G30/G36,"")</f>
        <v/>
      </c>
      <c r="H39" s="25" t="str">
        <f t="shared" si="4"/>
        <v/>
      </c>
      <c r="I39" s="36" t="str">
        <f t="shared" si="4"/>
        <v/>
      </c>
      <c r="J39" s="25" t="str">
        <f t="shared" si="4"/>
        <v/>
      </c>
      <c r="K39" s="25" t="str">
        <f t="shared" si="4"/>
        <v/>
      </c>
      <c r="L39" s="25" t="str">
        <f t="shared" si="4"/>
        <v/>
      </c>
      <c r="M39" s="25" t="str">
        <f t="shared" si="4"/>
        <v/>
      </c>
      <c r="N39" s="25" t="str">
        <f t="shared" si="4"/>
        <v/>
      </c>
      <c r="O39" s="25" t="str">
        <f t="shared" si="4"/>
        <v/>
      </c>
      <c r="P39" s="25" t="str">
        <f t="shared" si="4"/>
        <v/>
      </c>
    </row>
    <row r="40" spans="2:18" ht="29.25" customHeight="1" x14ac:dyDescent="0.7">
      <c r="C40" s="9"/>
      <c r="D40" s="7" t="str">
        <f>MAX($B$15:B40)&amp;"-"&amp;COUNTA($D$26:D39)+1</f>
        <v>2-14</v>
      </c>
      <c r="E40" s="164" t="s">
        <v>86</v>
      </c>
      <c r="F40" s="43" t="s">
        <v>87</v>
      </c>
      <c r="G40" s="26"/>
      <c r="H40" s="77" t="str">
        <f t="shared" ref="H40:P41" si="5">IFERROR((H38-G38)/G38,"")</f>
        <v/>
      </c>
      <c r="I40" s="78" t="str">
        <f t="shared" si="5"/>
        <v/>
      </c>
      <c r="J40" s="77" t="str">
        <f t="shared" si="5"/>
        <v/>
      </c>
      <c r="K40" s="77" t="str">
        <f t="shared" si="5"/>
        <v/>
      </c>
      <c r="L40" s="77" t="str">
        <f t="shared" si="5"/>
        <v/>
      </c>
      <c r="M40" s="77" t="str">
        <f t="shared" si="5"/>
        <v/>
      </c>
      <c r="N40" s="77" t="str">
        <f t="shared" si="5"/>
        <v/>
      </c>
      <c r="O40" s="77" t="str">
        <f t="shared" si="5"/>
        <v/>
      </c>
      <c r="P40" s="77" t="str">
        <f t="shared" si="5"/>
        <v/>
      </c>
    </row>
    <row r="41" spans="2:18" ht="29.25" customHeight="1" x14ac:dyDescent="0.7">
      <c r="C41" s="9"/>
      <c r="D41" s="7" t="str">
        <f>MAX($B$15:B41)&amp;"-"&amp;COUNTA($D$26:D40)+1</f>
        <v>2-15</v>
      </c>
      <c r="E41" s="164" t="s">
        <v>88</v>
      </c>
      <c r="F41" s="44" t="s">
        <v>89</v>
      </c>
      <c r="G41" s="26"/>
      <c r="H41" s="77" t="str">
        <f t="shared" si="5"/>
        <v/>
      </c>
      <c r="I41" s="78" t="str">
        <f t="shared" si="5"/>
        <v/>
      </c>
      <c r="J41" s="77" t="str">
        <f t="shared" si="5"/>
        <v/>
      </c>
      <c r="K41" s="77" t="str">
        <f t="shared" si="5"/>
        <v/>
      </c>
      <c r="L41" s="77" t="str">
        <f t="shared" si="5"/>
        <v/>
      </c>
      <c r="M41" s="77" t="str">
        <f t="shared" si="5"/>
        <v/>
      </c>
      <c r="N41" s="77" t="str">
        <f t="shared" si="5"/>
        <v/>
      </c>
      <c r="O41" s="77" t="str">
        <f t="shared" si="5"/>
        <v/>
      </c>
      <c r="P41" s="77" t="str">
        <f t="shared" si="5"/>
        <v/>
      </c>
    </row>
    <row r="42" spans="2:18" ht="29.25" customHeight="1" x14ac:dyDescent="0.7">
      <c r="C42" s="9"/>
      <c r="D42" s="7" t="str">
        <f>MAX($B$15:B42)&amp;"-"&amp;COUNTA($D$26:D41)+1</f>
        <v>2-16</v>
      </c>
      <c r="E42" s="164" t="s">
        <v>90</v>
      </c>
      <c r="F42" s="43"/>
      <c r="G42" s="105" t="str">
        <f t="shared" ref="G42" si="6">IFERROR(+G31/G37,"")</f>
        <v/>
      </c>
      <c r="H42" s="106" t="str">
        <f>IFERROR(+H31/H37,"")</f>
        <v/>
      </c>
      <c r="I42" s="107" t="str">
        <f>IFERROR(+I31/I37,"")</f>
        <v/>
      </c>
      <c r="J42" s="106" t="str">
        <f>IFERROR(+J31/J37,"")</f>
        <v/>
      </c>
      <c r="K42" s="106" t="str">
        <f t="shared" ref="K42:P42" si="7">IFERROR(+K31/K37,"")</f>
        <v/>
      </c>
      <c r="L42" s="106" t="str">
        <f t="shared" si="7"/>
        <v/>
      </c>
      <c r="M42" s="106" t="str">
        <f t="shared" si="7"/>
        <v/>
      </c>
      <c r="N42" s="106" t="str">
        <f t="shared" si="7"/>
        <v/>
      </c>
      <c r="O42" s="106" t="str">
        <f t="shared" si="7"/>
        <v/>
      </c>
      <c r="P42" s="25" t="str">
        <f t="shared" si="7"/>
        <v/>
      </c>
    </row>
    <row r="43" spans="2:18" ht="29.25" customHeight="1" x14ac:dyDescent="0.7">
      <c r="C43" s="9"/>
      <c r="D43" s="7" t="str">
        <f>MAX($B$15:B43)&amp;"-"&amp;COUNTA($D$26:D42)+1</f>
        <v>2-17</v>
      </c>
      <c r="E43" s="164" t="s">
        <v>91</v>
      </c>
      <c r="F43" s="43" t="s">
        <v>87</v>
      </c>
      <c r="G43" s="26"/>
      <c r="H43" s="77" t="str">
        <f>IFERROR((H42-G42)/G42,"")</f>
        <v/>
      </c>
      <c r="I43" s="78" t="str">
        <f>IFERROR((I42-H42)/H42,"")</f>
        <v/>
      </c>
      <c r="J43" s="77" t="str">
        <f>IFERROR((J42-I42)/I42,"")</f>
        <v/>
      </c>
      <c r="K43" s="77" t="str">
        <f t="shared" ref="K43:P43" si="8">IFERROR((K42-J42)/J42,"")</f>
        <v/>
      </c>
      <c r="L43" s="77" t="str">
        <f t="shared" si="8"/>
        <v/>
      </c>
      <c r="M43" s="77" t="str">
        <f t="shared" si="8"/>
        <v/>
      </c>
      <c r="N43" s="77" t="str">
        <f t="shared" si="8"/>
        <v/>
      </c>
      <c r="O43" s="77" t="str">
        <f t="shared" si="8"/>
        <v/>
      </c>
      <c r="P43" s="77" t="str">
        <f t="shared" si="8"/>
        <v/>
      </c>
    </row>
    <row r="44" spans="2:18" ht="29.25" customHeight="1" x14ac:dyDescent="0.7">
      <c r="C44" s="9"/>
      <c r="D44" s="162" t="str">
        <f>MAX($B$15:B44)&amp;"-"&amp;COUNTA($D$26:D43)+1</f>
        <v>2-18</v>
      </c>
      <c r="E44" s="164" t="s">
        <v>92</v>
      </c>
      <c r="F44" s="43"/>
      <c r="G44" s="24" t="str">
        <f>IFERROR(+G33/(G35+G37),"")</f>
        <v/>
      </c>
      <c r="H44" s="25" t="str">
        <f t="shared" ref="H44" si="9">IFERROR(+H33/(H35+H37),"")</f>
        <v/>
      </c>
      <c r="I44" s="36" t="str">
        <f>IFERROR(+I33/(I35+I37),"")</f>
        <v/>
      </c>
      <c r="J44" s="25" t="str">
        <f t="shared" ref="J44:P44" si="10">IFERROR(+J33/(J35+J37),"")</f>
        <v/>
      </c>
      <c r="K44" s="25" t="str">
        <f t="shared" si="10"/>
        <v/>
      </c>
      <c r="L44" s="25" t="str">
        <f t="shared" si="10"/>
        <v/>
      </c>
      <c r="M44" s="25" t="str">
        <f t="shared" si="10"/>
        <v/>
      </c>
      <c r="N44" s="25" t="str">
        <f t="shared" si="10"/>
        <v/>
      </c>
      <c r="O44" s="25" t="str">
        <f t="shared" si="10"/>
        <v/>
      </c>
      <c r="P44" s="25" t="str">
        <f t="shared" si="10"/>
        <v/>
      </c>
    </row>
    <row r="45" spans="2:18" ht="29.25" customHeight="1" x14ac:dyDescent="0.7">
      <c r="C45" s="9"/>
      <c r="D45" s="7" t="str">
        <f>MAX($B$15:B45)&amp;"-"&amp;COUNTA($D$26:D44)+1</f>
        <v>2-19</v>
      </c>
      <c r="E45" s="164" t="s">
        <v>93</v>
      </c>
      <c r="F45" s="44"/>
      <c r="G45" s="24" t="str">
        <f t="shared" ref="G45:H45" si="11">IFERROR(+G33/(G36+G37),"")</f>
        <v/>
      </c>
      <c r="H45" s="25" t="str">
        <f t="shared" si="11"/>
        <v/>
      </c>
      <c r="I45" s="36" t="str">
        <f>IFERROR(+I33/(I36+I37),"")</f>
        <v/>
      </c>
      <c r="J45" s="25" t="str">
        <f t="shared" ref="J45:P45" si="12">IFERROR(+J33/(J36+J37),"")</f>
        <v/>
      </c>
      <c r="K45" s="25" t="str">
        <f t="shared" si="12"/>
        <v/>
      </c>
      <c r="L45" s="25" t="str">
        <f t="shared" si="12"/>
        <v/>
      </c>
      <c r="M45" s="25" t="str">
        <f t="shared" si="12"/>
        <v/>
      </c>
      <c r="N45" s="25" t="str">
        <f t="shared" si="12"/>
        <v/>
      </c>
      <c r="O45" s="25" t="str">
        <f t="shared" si="12"/>
        <v/>
      </c>
      <c r="P45" s="25" t="str">
        <f t="shared" si="12"/>
        <v/>
      </c>
    </row>
    <row r="46" spans="2:18" x14ac:dyDescent="0.7">
      <c r="D46" s="63"/>
      <c r="E46" s="62"/>
      <c r="F46" s="62"/>
      <c r="G46" s="62"/>
      <c r="H46" s="62"/>
      <c r="I46" s="62"/>
      <c r="J46" s="62"/>
      <c r="K46" s="62"/>
      <c r="L46" s="62"/>
      <c r="M46" s="62"/>
      <c r="N46" s="62"/>
      <c r="O46" s="62"/>
      <c r="P46" s="62"/>
    </row>
    <row r="47" spans="2:18" x14ac:dyDescent="0.7">
      <c r="B47" s="82">
        <f>MAX($B$14:B46)+1</f>
        <v>3</v>
      </c>
      <c r="C47" s="75" t="s">
        <v>94</v>
      </c>
      <c r="D47" s="46"/>
      <c r="E47" s="47"/>
      <c r="F47" s="47"/>
      <c r="G47" s="23"/>
      <c r="H47" s="23"/>
      <c r="I47" s="23"/>
      <c r="J47" s="23"/>
      <c r="K47" s="23"/>
      <c r="L47" s="23"/>
      <c r="M47" s="23"/>
      <c r="N47" s="23"/>
      <c r="O47" s="23"/>
      <c r="P47" s="23"/>
    </row>
    <row r="48" spans="2:18" ht="29.25" customHeight="1" x14ac:dyDescent="0.7">
      <c r="C48" s="62"/>
      <c r="D48" s="5" t="str">
        <f>MAX($B$15:B48)&amp;"-"&amp;COUNTA($D$47:D47)+1</f>
        <v>3-1</v>
      </c>
      <c r="E48" s="40" t="s">
        <v>95</v>
      </c>
      <c r="F48" s="39" t="s">
        <v>96</v>
      </c>
      <c r="G48" s="195"/>
      <c r="H48" s="142"/>
      <c r="I48" s="196"/>
      <c r="J48" s="37"/>
      <c r="K48" s="37"/>
      <c r="L48" s="37"/>
      <c r="M48" s="37"/>
      <c r="N48" s="37"/>
      <c r="O48" s="37"/>
      <c r="P48" s="37"/>
      <c r="Q48" s="98" t="s">
        <v>97</v>
      </c>
      <c r="R48" s="98" t="s">
        <v>98</v>
      </c>
    </row>
    <row r="49" spans="2:18" ht="29.25" customHeight="1" x14ac:dyDescent="0.7">
      <c r="D49" s="5" t="str">
        <f>MAX($B$15:B49)&amp;"-"&amp;COUNTA($D$47:D48)+1</f>
        <v>3-2</v>
      </c>
      <c r="E49" s="40" t="s">
        <v>99</v>
      </c>
      <c r="F49" s="39"/>
      <c r="G49" s="195"/>
      <c r="H49" s="142"/>
      <c r="I49" s="196"/>
      <c r="J49" s="37"/>
      <c r="K49" s="37"/>
      <c r="L49" s="37"/>
      <c r="M49" s="37"/>
      <c r="N49" s="37"/>
      <c r="O49" s="37"/>
      <c r="P49" s="37"/>
    </row>
    <row r="50" spans="2:18" ht="29.25" customHeight="1" x14ac:dyDescent="0.7">
      <c r="D50" s="5" t="str">
        <f>MAX($B$15:B50)&amp;"-"&amp;COUNTA($D$47:D49)+1</f>
        <v>3-3</v>
      </c>
      <c r="E50" s="40" t="s">
        <v>100</v>
      </c>
      <c r="F50" s="39" t="s">
        <v>101</v>
      </c>
      <c r="G50" s="195"/>
      <c r="H50" s="142"/>
      <c r="I50" s="196"/>
      <c r="J50" s="37"/>
      <c r="K50" s="37"/>
      <c r="L50" s="37"/>
      <c r="M50" s="37"/>
      <c r="N50" s="37"/>
      <c r="O50" s="37"/>
      <c r="P50" s="37"/>
      <c r="Q50" s="98" t="s">
        <v>102</v>
      </c>
      <c r="R50" s="98" t="s">
        <v>103</v>
      </c>
    </row>
    <row r="51" spans="2:18" ht="29.25" customHeight="1" x14ac:dyDescent="0.7">
      <c r="D51" s="5" t="str">
        <f>MAX($B$15:B51)&amp;"-"&amp;COUNTA($D$47:D50)+1</f>
        <v>3-4</v>
      </c>
      <c r="E51" s="40" t="s">
        <v>104</v>
      </c>
      <c r="F51" s="39" t="s">
        <v>101</v>
      </c>
      <c r="G51" s="195"/>
      <c r="H51" s="142"/>
      <c r="I51" s="196"/>
      <c r="J51" s="37"/>
      <c r="K51" s="37"/>
      <c r="L51" s="37"/>
      <c r="M51" s="37"/>
      <c r="N51" s="37"/>
      <c r="O51" s="37"/>
      <c r="P51" s="37"/>
      <c r="Q51" s="98" t="s">
        <v>105</v>
      </c>
    </row>
    <row r="52" spans="2:18" x14ac:dyDescent="0.7">
      <c r="E52" s="6"/>
      <c r="F52" s="6"/>
    </row>
    <row r="53" spans="2:18" x14ac:dyDescent="0.7">
      <c r="B53" s="82">
        <f>MAX($B$14:B52)+1</f>
        <v>4</v>
      </c>
      <c r="C53" s="74" t="s">
        <v>106</v>
      </c>
    </row>
    <row r="54" spans="2:18" ht="29.25" customHeight="1" x14ac:dyDescent="0.7">
      <c r="C54" s="62"/>
      <c r="D54" s="5" t="str">
        <f>MAX($B$15:B54)&amp;"-"&amp;COUNTA($D$53:D53)+1</f>
        <v>4-1</v>
      </c>
      <c r="E54" s="40" t="s">
        <v>107</v>
      </c>
      <c r="F54" s="39" t="s">
        <v>108</v>
      </c>
      <c r="G54" s="198"/>
      <c r="H54" s="150" t="s">
        <v>109</v>
      </c>
    </row>
    <row r="55" spans="2:18" ht="29.25" customHeight="1" x14ac:dyDescent="0.7">
      <c r="D55" s="5" t="str">
        <f>MAX($B$15:B55)&amp;"-"&amp;COUNTA($D$53:D54)+1</f>
        <v>4-2</v>
      </c>
      <c r="E55" s="40" t="s">
        <v>110</v>
      </c>
      <c r="F55" s="39" t="s">
        <v>108</v>
      </c>
      <c r="G55" s="198"/>
      <c r="H55" s="150" t="s">
        <v>111</v>
      </c>
    </row>
    <row r="56" spans="2:18" ht="29.25" customHeight="1" x14ac:dyDescent="0.7">
      <c r="D56" s="5" t="str">
        <f>MAX($B$15:B56)&amp;"-"&amp;COUNTA($D$53:D55)+1</f>
        <v>4-3</v>
      </c>
      <c r="E56" s="47" t="s">
        <v>112</v>
      </c>
      <c r="F56" s="39" t="s">
        <v>108</v>
      </c>
      <c r="G56" s="199"/>
    </row>
    <row r="57" spans="2:18" ht="29.25" customHeight="1" x14ac:dyDescent="0.7">
      <c r="D57" s="5" t="str">
        <f>MAX($B$15:B57)&amp;"-"&amp;COUNTA($D$53:D56)+1</f>
        <v>4-4</v>
      </c>
      <c r="E57" s="47" t="s">
        <v>113</v>
      </c>
      <c r="F57" s="39" t="s">
        <v>108</v>
      </c>
      <c r="G57" s="199"/>
    </row>
    <row r="58" spans="2:18" x14ac:dyDescent="0.7">
      <c r="E58" s="98" t="s">
        <v>114</v>
      </c>
      <c r="F58" s="6"/>
      <c r="G58" s="6"/>
      <c r="H58" s="6"/>
    </row>
    <row r="59" spans="2:18" x14ac:dyDescent="0.7">
      <c r="E59" s="6"/>
      <c r="F59" s="6"/>
    </row>
    <row r="60" spans="2:18" ht="19.899999999999999" x14ac:dyDescent="0.7">
      <c r="B60" s="38" t="s">
        <v>115</v>
      </c>
      <c r="D60" s="1"/>
    </row>
    <row r="61" spans="2:18" x14ac:dyDescent="0.7">
      <c r="B61" s="82">
        <f>MAX($B$14:B60)+1</f>
        <v>5</v>
      </c>
      <c r="C61" s="74" t="s">
        <v>116</v>
      </c>
      <c r="D61" s="4"/>
      <c r="E61" s="6"/>
      <c r="F61" s="6"/>
    </row>
    <row r="62" spans="2:18" x14ac:dyDescent="0.7">
      <c r="B62" s="82"/>
      <c r="C62" s="178" t="s">
        <v>117</v>
      </c>
      <c r="D62" s="4"/>
      <c r="E62" s="6"/>
      <c r="F62" s="6"/>
    </row>
    <row r="63" spans="2:18" x14ac:dyDescent="0.7">
      <c r="B63" s="82"/>
      <c r="C63" s="178" t="s">
        <v>118</v>
      </c>
      <c r="D63" s="4"/>
      <c r="E63" s="6"/>
      <c r="F63" s="6"/>
    </row>
    <row r="64" spans="2:18" ht="29.25" customHeight="1" x14ac:dyDescent="0.7">
      <c r="C64" s="62"/>
      <c r="D64" s="5" t="str">
        <f>MAX($B$15:B64)&amp;"-"&amp;COUNTA($D$61:D61)+1</f>
        <v>5-1</v>
      </c>
      <c r="E64" s="40" t="s">
        <v>71</v>
      </c>
      <c r="F64" s="39"/>
      <c r="G64" s="195"/>
      <c r="H64" s="142"/>
      <c r="I64" s="196"/>
      <c r="J64" s="142"/>
      <c r="K64" s="142"/>
      <c r="L64" s="142"/>
      <c r="M64" s="142"/>
      <c r="N64" s="142"/>
      <c r="O64" s="142"/>
      <c r="P64" s="142"/>
    </row>
    <row r="65" spans="3:16" ht="29.25" customHeight="1" x14ac:dyDescent="0.7">
      <c r="D65" s="5" t="str">
        <f>MAX($B$15:B65)&amp;"-"&amp;COUNTA($D$61:D64)+1</f>
        <v>5-2</v>
      </c>
      <c r="E65" s="40" t="s">
        <v>72</v>
      </c>
      <c r="F65" s="39"/>
      <c r="G65" s="195"/>
      <c r="H65" s="142"/>
      <c r="I65" s="196"/>
      <c r="J65" s="142"/>
      <c r="K65" s="142"/>
      <c r="L65" s="142"/>
      <c r="M65" s="142"/>
      <c r="N65" s="142"/>
      <c r="O65" s="142"/>
      <c r="P65" s="142"/>
    </row>
    <row r="66" spans="3:16" ht="29.25" customHeight="1" x14ac:dyDescent="0.7">
      <c r="D66" s="5" t="str">
        <f>MAX($B$15:B66)&amp;"-"&amp;COUNTA($D$61:D65)+1</f>
        <v>5-3</v>
      </c>
      <c r="E66" s="40" t="s">
        <v>73</v>
      </c>
      <c r="F66" s="39"/>
      <c r="G66" s="195"/>
      <c r="H66" s="142"/>
      <c r="I66" s="196"/>
      <c r="J66" s="142"/>
      <c r="K66" s="142"/>
      <c r="L66" s="142"/>
      <c r="M66" s="142"/>
      <c r="N66" s="142"/>
      <c r="O66" s="142"/>
      <c r="P66" s="142"/>
    </row>
    <row r="67" spans="3:16" ht="29.25" customHeight="1" x14ac:dyDescent="0.7">
      <c r="C67" s="9"/>
      <c r="D67" s="7" t="str">
        <f>MAX($B$15:B67)&amp;"-"&amp;COUNTA($D$61:D66)+1</f>
        <v>5-4</v>
      </c>
      <c r="E67" s="42" t="s">
        <v>74</v>
      </c>
      <c r="F67" s="43"/>
      <c r="G67" s="105">
        <f>+G96+G115+G134+G153+G172+G191</f>
        <v>0</v>
      </c>
      <c r="H67" s="106">
        <f t="shared" ref="H67:P68" si="13">+H96+H115+H134+H153+H172+H191</f>
        <v>0</v>
      </c>
      <c r="I67" s="107">
        <f t="shared" si="13"/>
        <v>0</v>
      </c>
      <c r="J67" s="106">
        <f t="shared" si="13"/>
        <v>0</v>
      </c>
      <c r="K67" s="106">
        <f t="shared" si="13"/>
        <v>0</v>
      </c>
      <c r="L67" s="106">
        <f t="shared" si="13"/>
        <v>0</v>
      </c>
      <c r="M67" s="106">
        <f t="shared" si="13"/>
        <v>0</v>
      </c>
      <c r="N67" s="106">
        <f t="shared" si="13"/>
        <v>0</v>
      </c>
      <c r="O67" s="106">
        <f t="shared" si="13"/>
        <v>0</v>
      </c>
      <c r="P67" s="106">
        <f t="shared" si="13"/>
        <v>0</v>
      </c>
    </row>
    <row r="68" spans="3:16" ht="29.25" customHeight="1" x14ac:dyDescent="0.7">
      <c r="C68" s="9"/>
      <c r="D68" s="7" t="str">
        <f>MAX($B$15:B68)&amp;"-"&amp;COUNTA($D$61:D67)+1</f>
        <v>5-5</v>
      </c>
      <c r="E68" s="42" t="s">
        <v>75</v>
      </c>
      <c r="F68" s="43"/>
      <c r="G68" s="105">
        <f>+G97+G116+G135+G154+G173+G192</f>
        <v>0</v>
      </c>
      <c r="H68" s="106">
        <f t="shared" si="13"/>
        <v>0</v>
      </c>
      <c r="I68" s="107">
        <f t="shared" si="13"/>
        <v>0</v>
      </c>
      <c r="J68" s="106">
        <f t="shared" si="13"/>
        <v>0</v>
      </c>
      <c r="K68" s="106">
        <f t="shared" si="13"/>
        <v>0</v>
      </c>
      <c r="L68" s="106">
        <f t="shared" si="13"/>
        <v>0</v>
      </c>
      <c r="M68" s="106">
        <f t="shared" si="13"/>
        <v>0</v>
      </c>
      <c r="N68" s="106">
        <f t="shared" si="13"/>
        <v>0</v>
      </c>
      <c r="O68" s="106">
        <f t="shared" si="13"/>
        <v>0</v>
      </c>
      <c r="P68" s="106">
        <f>+P97+P116+P135+P154+P173+P192</f>
        <v>0</v>
      </c>
    </row>
    <row r="69" spans="3:16" ht="29.25" customHeight="1" x14ac:dyDescent="0.7">
      <c r="C69" s="9"/>
      <c r="D69" s="5" t="str">
        <f>MAX($B$15:B69)&amp;"-"&amp;COUNTA($D$61:D68)+1</f>
        <v>5-6</v>
      </c>
      <c r="E69" s="40" t="s">
        <v>76</v>
      </c>
      <c r="F69" s="39"/>
      <c r="G69" s="195"/>
      <c r="H69" s="142"/>
      <c r="I69" s="196"/>
      <c r="J69" s="142"/>
      <c r="K69" s="142"/>
      <c r="L69" s="142"/>
      <c r="M69" s="142"/>
      <c r="N69" s="142"/>
      <c r="O69" s="142"/>
      <c r="P69" s="142"/>
    </row>
    <row r="70" spans="3:16" ht="29.25" customHeight="1" x14ac:dyDescent="0.7">
      <c r="C70" s="9"/>
      <c r="D70" s="7" t="str">
        <f>MAX($B$15:B70)&amp;"-"&amp;COUNTA($D$61:D69)+1</f>
        <v>5-7</v>
      </c>
      <c r="E70" s="164" t="s">
        <v>77</v>
      </c>
      <c r="F70" s="43"/>
      <c r="G70" s="24">
        <f>+G66+G67+G68+G69</f>
        <v>0</v>
      </c>
      <c r="H70" s="25">
        <f t="shared" ref="H70:P70" si="14">+H66+H67+H68+H69</f>
        <v>0</v>
      </c>
      <c r="I70" s="36">
        <f t="shared" si="14"/>
        <v>0</v>
      </c>
      <c r="J70" s="25">
        <f t="shared" si="14"/>
        <v>0</v>
      </c>
      <c r="K70" s="25">
        <f t="shared" si="14"/>
        <v>0</v>
      </c>
      <c r="L70" s="25">
        <f t="shared" si="14"/>
        <v>0</v>
      </c>
      <c r="M70" s="25">
        <f t="shared" si="14"/>
        <v>0</v>
      </c>
      <c r="N70" s="25">
        <f t="shared" si="14"/>
        <v>0</v>
      </c>
      <c r="O70" s="25">
        <f t="shared" si="14"/>
        <v>0</v>
      </c>
      <c r="P70" s="25">
        <f t="shared" si="14"/>
        <v>0</v>
      </c>
    </row>
    <row r="71" spans="3:16" ht="29.25" customHeight="1" x14ac:dyDescent="0.7">
      <c r="C71" s="9"/>
      <c r="D71" s="7" t="str">
        <f>MAX($B$15:B71)&amp;"-"&amp;COUNTA($D$61:D70)+1</f>
        <v>5-8</v>
      </c>
      <c r="E71" s="164" t="s">
        <v>80</v>
      </c>
      <c r="F71" s="43" t="s">
        <v>81</v>
      </c>
      <c r="G71" s="105">
        <f>IF($G$34="就業時間換算","",+G98+G117+G136+G155+G174+G193)</f>
        <v>0</v>
      </c>
      <c r="H71" s="106">
        <f t="shared" ref="H71:P71" si="15">IF($G$34="就業時間換算","",+H98+H117+H136+H155+H174+H193)</f>
        <v>0</v>
      </c>
      <c r="I71" s="107">
        <f t="shared" si="15"/>
        <v>0</v>
      </c>
      <c r="J71" s="106">
        <f t="shared" si="15"/>
        <v>0</v>
      </c>
      <c r="K71" s="106">
        <f t="shared" si="15"/>
        <v>0</v>
      </c>
      <c r="L71" s="106">
        <f t="shared" si="15"/>
        <v>0</v>
      </c>
      <c r="M71" s="106">
        <f t="shared" si="15"/>
        <v>0</v>
      </c>
      <c r="N71" s="106">
        <f t="shared" si="15"/>
        <v>0</v>
      </c>
      <c r="O71" s="106">
        <f t="shared" si="15"/>
        <v>0</v>
      </c>
      <c r="P71" s="106">
        <f t="shared" si="15"/>
        <v>0</v>
      </c>
    </row>
    <row r="72" spans="3:16" ht="29.25" customHeight="1" x14ac:dyDescent="0.7">
      <c r="C72" s="9"/>
      <c r="D72" s="7" t="str">
        <f>MAX($B$15:B72)&amp;"-"&amp;COUNTA($D$61:D71)+1</f>
        <v>5-9</v>
      </c>
      <c r="E72" s="164" t="s">
        <v>82</v>
      </c>
      <c r="F72" s="44" t="s">
        <v>81</v>
      </c>
      <c r="G72" s="105">
        <f>IF($G$34="人数換算","",+G99+G118+G137+G156+G175+G194)</f>
        <v>0</v>
      </c>
      <c r="H72" s="106">
        <f t="shared" ref="H72:P72" si="16">IF($G$34="人数換算","",+H99+H118+H137+H156+H175+H194)</f>
        <v>0</v>
      </c>
      <c r="I72" s="107">
        <f t="shared" si="16"/>
        <v>0</v>
      </c>
      <c r="J72" s="106">
        <f t="shared" si="16"/>
        <v>0</v>
      </c>
      <c r="K72" s="106">
        <f t="shared" si="16"/>
        <v>0</v>
      </c>
      <c r="L72" s="106">
        <f t="shared" si="16"/>
        <v>0</v>
      </c>
      <c r="M72" s="106">
        <f t="shared" si="16"/>
        <v>0</v>
      </c>
      <c r="N72" s="106">
        <f t="shared" si="16"/>
        <v>0</v>
      </c>
      <c r="O72" s="106">
        <f t="shared" si="16"/>
        <v>0</v>
      </c>
      <c r="P72" s="106">
        <f t="shared" si="16"/>
        <v>0</v>
      </c>
    </row>
    <row r="73" spans="3:16" ht="29.25" customHeight="1" x14ac:dyDescent="0.7">
      <c r="C73" s="9"/>
      <c r="D73" s="7" t="str">
        <f>MAX($B$15:B73)&amp;"-"&amp;COUNTA($D$61:D72)+1</f>
        <v>5-10</v>
      </c>
      <c r="E73" s="164" t="s">
        <v>83</v>
      </c>
      <c r="F73" s="44" t="s">
        <v>81</v>
      </c>
      <c r="G73" s="105">
        <f>+G100+G119+G138+G157+G176+G195</f>
        <v>0</v>
      </c>
      <c r="H73" s="106">
        <f t="shared" ref="H73:P73" si="17">+H100+H119+H138+H157+H176+H195</f>
        <v>0</v>
      </c>
      <c r="I73" s="107">
        <f t="shared" si="17"/>
        <v>0</v>
      </c>
      <c r="J73" s="106">
        <f t="shared" si="17"/>
        <v>0</v>
      </c>
      <c r="K73" s="106">
        <f t="shared" si="17"/>
        <v>0</v>
      </c>
      <c r="L73" s="106">
        <f t="shared" si="17"/>
        <v>0</v>
      </c>
      <c r="M73" s="106">
        <f t="shared" si="17"/>
        <v>0</v>
      </c>
      <c r="N73" s="106">
        <f t="shared" si="17"/>
        <v>0</v>
      </c>
      <c r="O73" s="106">
        <f t="shared" si="17"/>
        <v>0</v>
      </c>
      <c r="P73" s="106">
        <f t="shared" si="17"/>
        <v>0</v>
      </c>
    </row>
    <row r="74" spans="3:16" ht="29.25" customHeight="1" x14ac:dyDescent="0.7">
      <c r="C74" s="9"/>
      <c r="D74" s="7" t="str">
        <f>MAX($B$15:B74)&amp;"-"&amp;COUNTA($D$61:D73)+1</f>
        <v>5-11</v>
      </c>
      <c r="E74" s="164" t="s">
        <v>84</v>
      </c>
      <c r="F74" s="43"/>
      <c r="G74" s="24" t="str">
        <f>IFERROR(+G67/G71,"")</f>
        <v/>
      </c>
      <c r="H74" s="25" t="str">
        <f>IFERROR(+H67/H71,"")</f>
        <v/>
      </c>
      <c r="I74" s="36" t="str">
        <f>IFERROR(+I67/I71,"")</f>
        <v/>
      </c>
      <c r="J74" s="25" t="str">
        <f t="shared" ref="J74:P74" si="18">IFERROR(+J67/J71,"")</f>
        <v/>
      </c>
      <c r="K74" s="25" t="str">
        <f t="shared" si="18"/>
        <v/>
      </c>
      <c r="L74" s="25" t="str">
        <f t="shared" si="18"/>
        <v/>
      </c>
      <c r="M74" s="25" t="str">
        <f t="shared" si="18"/>
        <v/>
      </c>
      <c r="N74" s="25" t="str">
        <f t="shared" si="18"/>
        <v/>
      </c>
      <c r="O74" s="25" t="str">
        <f t="shared" si="18"/>
        <v/>
      </c>
      <c r="P74" s="25" t="str">
        <f t="shared" si="18"/>
        <v/>
      </c>
    </row>
    <row r="75" spans="3:16" ht="29.25" customHeight="1" x14ac:dyDescent="0.7">
      <c r="C75" s="9"/>
      <c r="D75" s="7" t="str">
        <f>MAX($B$15:B75)&amp;"-"&amp;COUNTA($D$61:D74)+1</f>
        <v>5-12</v>
      </c>
      <c r="E75" s="164" t="s">
        <v>85</v>
      </c>
      <c r="F75" s="44"/>
      <c r="G75" s="24" t="str">
        <f>IFERROR(+G67/G72,"")</f>
        <v/>
      </c>
      <c r="H75" s="25" t="str">
        <f>IFERROR(+H67/H72,"")</f>
        <v/>
      </c>
      <c r="I75" s="36" t="str">
        <f t="shared" ref="I75:P75" si="19">IFERROR(+I67/I72,"")</f>
        <v/>
      </c>
      <c r="J75" s="25" t="str">
        <f>IFERROR(+J67/J72,"")</f>
        <v/>
      </c>
      <c r="K75" s="25" t="str">
        <f t="shared" si="19"/>
        <v/>
      </c>
      <c r="L75" s="25" t="str">
        <f t="shared" si="19"/>
        <v/>
      </c>
      <c r="M75" s="25" t="str">
        <f t="shared" si="19"/>
        <v/>
      </c>
      <c r="N75" s="25" t="str">
        <f t="shared" si="19"/>
        <v/>
      </c>
      <c r="O75" s="25" t="str">
        <f t="shared" si="19"/>
        <v/>
      </c>
      <c r="P75" s="25" t="str">
        <f t="shared" si="19"/>
        <v/>
      </c>
    </row>
    <row r="76" spans="3:16" ht="29.25" customHeight="1" x14ac:dyDescent="0.7">
      <c r="C76" s="9"/>
      <c r="D76" s="7" t="str">
        <f>MAX($B$15:B76)&amp;"-"&amp;COUNTA($D$61:D75)+1</f>
        <v>5-13</v>
      </c>
      <c r="E76" s="164" t="s">
        <v>86</v>
      </c>
      <c r="F76" s="43" t="s">
        <v>87</v>
      </c>
      <c r="G76" s="26"/>
      <c r="H76" s="77" t="str">
        <f>IFERROR((H74-G74)/G74,"")</f>
        <v/>
      </c>
      <c r="I76" s="78" t="str">
        <f t="shared" ref="I76:P77" si="20">IFERROR((I74-H74)/H74,"")</f>
        <v/>
      </c>
      <c r="J76" s="77" t="str">
        <f t="shared" si="20"/>
        <v/>
      </c>
      <c r="K76" s="77" t="str">
        <f t="shared" si="20"/>
        <v/>
      </c>
      <c r="L76" s="77" t="str">
        <f t="shared" si="20"/>
        <v/>
      </c>
      <c r="M76" s="77" t="str">
        <f t="shared" si="20"/>
        <v/>
      </c>
      <c r="N76" s="77" t="str">
        <f t="shared" si="20"/>
        <v/>
      </c>
      <c r="O76" s="77" t="str">
        <f t="shared" si="20"/>
        <v/>
      </c>
      <c r="P76" s="77" t="str">
        <f t="shared" si="20"/>
        <v/>
      </c>
    </row>
    <row r="77" spans="3:16" ht="29.25" customHeight="1" x14ac:dyDescent="0.7">
      <c r="C77" s="9"/>
      <c r="D77" s="7" t="str">
        <f>MAX($B$15:B77)&amp;"-"&amp;COUNTA($D$61:D76)+1</f>
        <v>5-14</v>
      </c>
      <c r="E77" s="164" t="s">
        <v>88</v>
      </c>
      <c r="F77" s="44" t="s">
        <v>89</v>
      </c>
      <c r="G77" s="26"/>
      <c r="H77" s="77" t="str">
        <f>IFERROR((H75-G75)/G75,"")</f>
        <v/>
      </c>
      <c r="I77" s="78" t="str">
        <f t="shared" si="20"/>
        <v/>
      </c>
      <c r="J77" s="77" t="str">
        <f t="shared" si="20"/>
        <v/>
      </c>
      <c r="K77" s="77" t="str">
        <f t="shared" si="20"/>
        <v/>
      </c>
      <c r="L77" s="77" t="str">
        <f t="shared" si="20"/>
        <v/>
      </c>
      <c r="M77" s="77" t="str">
        <f t="shared" si="20"/>
        <v/>
      </c>
      <c r="N77" s="77" t="str">
        <f t="shared" si="20"/>
        <v/>
      </c>
      <c r="O77" s="77" t="str">
        <f t="shared" si="20"/>
        <v/>
      </c>
      <c r="P77" s="77" t="str">
        <f t="shared" si="20"/>
        <v/>
      </c>
    </row>
    <row r="78" spans="3:16" ht="29.25" customHeight="1" x14ac:dyDescent="0.7">
      <c r="C78" s="9"/>
      <c r="D78" s="7" t="str">
        <f>MAX($B$15:B78)&amp;"-"&amp;COUNTA($D$61:D77)+1</f>
        <v>5-15</v>
      </c>
      <c r="E78" s="164" t="s">
        <v>90</v>
      </c>
      <c r="F78" s="43"/>
      <c r="G78" s="105" t="str">
        <f t="shared" ref="G78" si="21">IFERROR(+G68/G73,"")</f>
        <v/>
      </c>
      <c r="H78" s="106" t="str">
        <f>IFERROR(+H68/H73,"")</f>
        <v/>
      </c>
      <c r="I78" s="106" t="str">
        <f t="shared" ref="I78:P78" si="22">IFERROR(+I68/I73,"")</f>
        <v/>
      </c>
      <c r="J78" s="106" t="str">
        <f t="shared" si="22"/>
        <v/>
      </c>
      <c r="K78" s="106" t="str">
        <f t="shared" si="22"/>
        <v/>
      </c>
      <c r="L78" s="106" t="str">
        <f t="shared" si="22"/>
        <v/>
      </c>
      <c r="M78" s="106" t="str">
        <f t="shared" si="22"/>
        <v/>
      </c>
      <c r="N78" s="106" t="str">
        <f t="shared" si="22"/>
        <v/>
      </c>
      <c r="O78" s="106" t="str">
        <f t="shared" si="22"/>
        <v/>
      </c>
      <c r="P78" s="106" t="str">
        <f t="shared" si="22"/>
        <v/>
      </c>
    </row>
    <row r="79" spans="3:16" ht="29.25" customHeight="1" x14ac:dyDescent="0.7">
      <c r="C79" s="9"/>
      <c r="D79" s="7" t="str">
        <f>MAX($B$15:B79)&amp;"-"&amp;COUNTA($D$61:D78)+1</f>
        <v>5-16</v>
      </c>
      <c r="E79" s="164" t="s">
        <v>91</v>
      </c>
      <c r="F79" s="43" t="s">
        <v>87</v>
      </c>
      <c r="G79" s="26"/>
      <c r="H79" s="77" t="str">
        <f>IFERROR((H78-G78)/G78,"")</f>
        <v/>
      </c>
      <c r="I79" s="78" t="str">
        <f>IFERROR((I78-H78)/H78,"")</f>
        <v/>
      </c>
      <c r="J79" s="77" t="str">
        <f t="shared" ref="J79:P79" si="23">IFERROR((J78-I78)/I78,"")</f>
        <v/>
      </c>
      <c r="K79" s="77" t="str">
        <f t="shared" si="23"/>
        <v/>
      </c>
      <c r="L79" s="77" t="str">
        <f t="shared" si="23"/>
        <v/>
      </c>
      <c r="M79" s="77" t="str">
        <f t="shared" si="23"/>
        <v/>
      </c>
      <c r="N79" s="77" t="str">
        <f t="shared" si="23"/>
        <v/>
      </c>
      <c r="O79" s="77" t="str">
        <f t="shared" si="23"/>
        <v/>
      </c>
      <c r="P79" s="77" t="str">
        <f t="shared" si="23"/>
        <v/>
      </c>
    </row>
    <row r="80" spans="3:16" ht="29.25" customHeight="1" x14ac:dyDescent="0.7">
      <c r="C80" s="9"/>
      <c r="D80" s="7" t="str">
        <f>MAX($B$15:B80)&amp;"-"&amp;COUNTA($D$61:D79)+1</f>
        <v>5-17</v>
      </c>
      <c r="E80" s="164" t="s">
        <v>92</v>
      </c>
      <c r="F80" s="43"/>
      <c r="G80" s="24" t="str">
        <f>IFERROR(+G70/(G71+G73),"")</f>
        <v/>
      </c>
      <c r="H80" s="25" t="str">
        <f t="shared" ref="H80:P80" si="24">IFERROR(+H70/(H71+H73),"")</f>
        <v/>
      </c>
      <c r="I80" s="36" t="str">
        <f>IFERROR(+I70/(I71+I73),"")</f>
        <v/>
      </c>
      <c r="J80" s="25" t="str">
        <f t="shared" si="24"/>
        <v/>
      </c>
      <c r="K80" s="25" t="str">
        <f t="shared" si="24"/>
        <v/>
      </c>
      <c r="L80" s="25" t="str">
        <f t="shared" si="24"/>
        <v/>
      </c>
      <c r="M80" s="25" t="str">
        <f t="shared" si="24"/>
        <v/>
      </c>
      <c r="N80" s="25" t="str">
        <f t="shared" si="24"/>
        <v/>
      </c>
      <c r="O80" s="25" t="str">
        <f t="shared" si="24"/>
        <v/>
      </c>
      <c r="P80" s="25" t="str">
        <f t="shared" si="24"/>
        <v/>
      </c>
    </row>
    <row r="81" spans="2:17" ht="29.25" customHeight="1" x14ac:dyDescent="0.7">
      <c r="C81" s="9"/>
      <c r="D81" s="7" t="str">
        <f>MAX($B$15:B81)&amp;"-"&amp;COUNTA($D$61:D80)+1</f>
        <v>5-18</v>
      </c>
      <c r="E81" s="164" t="s">
        <v>93</v>
      </c>
      <c r="F81" s="44"/>
      <c r="G81" s="24" t="str">
        <f t="shared" ref="G81" si="25">IFERROR(+G70/(G72+G73),"")</f>
        <v/>
      </c>
      <c r="H81" s="25" t="str">
        <f>IFERROR(+H70/(H72+H73),"")</f>
        <v/>
      </c>
      <c r="I81" s="36" t="str">
        <f>IFERROR(+I70/(I72+I73),"")</f>
        <v/>
      </c>
      <c r="J81" s="25" t="str">
        <f t="shared" ref="J81:P81" si="26">IFERROR(+J70/(J72+J73),"")</f>
        <v/>
      </c>
      <c r="K81" s="25" t="str">
        <f t="shared" si="26"/>
        <v/>
      </c>
      <c r="L81" s="25" t="str">
        <f t="shared" si="26"/>
        <v/>
      </c>
      <c r="M81" s="25" t="str">
        <f t="shared" si="26"/>
        <v/>
      </c>
      <c r="N81" s="25" t="str">
        <f t="shared" si="26"/>
        <v/>
      </c>
      <c r="O81" s="25" t="str">
        <f t="shared" si="26"/>
        <v/>
      </c>
      <c r="P81" s="25" t="str">
        <f t="shared" si="26"/>
        <v/>
      </c>
    </row>
    <row r="82" spans="2:17" ht="29.25" customHeight="1" x14ac:dyDescent="0.7">
      <c r="D82" s="5" t="str">
        <f>MAX($B$15:B82)&amp;"-"&amp;COUNTA($D$61:D81)+1</f>
        <v>5-19</v>
      </c>
      <c r="E82" s="40" t="s">
        <v>119</v>
      </c>
      <c r="F82" s="39" t="s">
        <v>87</v>
      </c>
      <c r="G82" s="200"/>
      <c r="H82" s="102" t="s">
        <v>120</v>
      </c>
    </row>
    <row r="83" spans="2:17" x14ac:dyDescent="0.7">
      <c r="E83" s="6"/>
      <c r="F83" s="6"/>
    </row>
    <row r="84" spans="2:17" x14ac:dyDescent="0.7">
      <c r="B84" s="82">
        <f>MAX($B$14:B83)+1</f>
        <v>6</v>
      </c>
      <c r="C84" s="74" t="s">
        <v>121</v>
      </c>
      <c r="D84" s="81"/>
      <c r="E84" s="23"/>
      <c r="F84" s="23"/>
      <c r="G84" s="23"/>
    </row>
    <row r="85" spans="2:17" ht="29.25" customHeight="1" x14ac:dyDescent="0.7">
      <c r="D85" s="5" t="str">
        <f>MAX($B$15:B85)&amp;"-"&amp;COUNTA($D$84:D84)+1</f>
        <v>6-1</v>
      </c>
      <c r="E85" s="47" t="s">
        <v>122</v>
      </c>
      <c r="F85" s="39" t="s">
        <v>108</v>
      </c>
      <c r="G85" s="201"/>
      <c r="I85" s="65"/>
    </row>
    <row r="86" spans="2:17" ht="29.25" customHeight="1" x14ac:dyDescent="0.7">
      <c r="D86" s="5" t="str">
        <f>MAX($B$15:B86)&amp;"-"&amp;COUNTA($D$84:D85)+1</f>
        <v>6-2</v>
      </c>
      <c r="E86" s="47" t="s">
        <v>123</v>
      </c>
      <c r="F86" s="39" t="s">
        <v>124</v>
      </c>
      <c r="G86" s="202"/>
      <c r="H86" s="202"/>
      <c r="I86" s="202"/>
      <c r="J86" s="202"/>
      <c r="K86" s="202"/>
    </row>
    <row r="87" spans="2:17" x14ac:dyDescent="0.7">
      <c r="C87" s="9"/>
      <c r="D87" s="9"/>
      <c r="E87" s="108" t="s">
        <v>125</v>
      </c>
      <c r="F87" s="70"/>
      <c r="G87" s="62"/>
      <c r="H87" s="62"/>
    </row>
    <row r="88" spans="2:17" x14ac:dyDescent="0.7">
      <c r="E88" s="6"/>
      <c r="F88" s="6"/>
    </row>
    <row r="89" spans="2:17" ht="18" thickBot="1" x14ac:dyDescent="0.75">
      <c r="B89" s="104"/>
      <c r="C89" s="75" t="s">
        <v>126</v>
      </c>
      <c r="D89" s="4"/>
      <c r="E89" s="6"/>
      <c r="F89" s="6"/>
    </row>
    <row r="90" spans="2:17" ht="29.25" customHeight="1" thickBot="1" x14ac:dyDescent="0.75">
      <c r="D90" s="181">
        <f>COUNTA($D108:D$108)+1</f>
        <v>1</v>
      </c>
      <c r="E90" s="182" t="s">
        <v>127</v>
      </c>
      <c r="F90" s="183"/>
      <c r="G90" s="184" t="str">
        <f>IF($G$85="","",$G$85)</f>
        <v/>
      </c>
      <c r="H90" s="6"/>
      <c r="M90" s="168" t="s">
        <v>128</v>
      </c>
      <c r="N90" s="79" t="s">
        <v>129</v>
      </c>
      <c r="O90" s="79" t="s">
        <v>130</v>
      </c>
      <c r="P90" s="79" t="str">
        <f>"基準："&amp;$G90</f>
        <v>基準：</v>
      </c>
    </row>
    <row r="91" spans="2:17" ht="29.25" customHeight="1" x14ac:dyDescent="0.7">
      <c r="D91" s="81">
        <f>COUNTA($D$108:D109)+1</f>
        <v>2</v>
      </c>
      <c r="E91" s="83" t="s">
        <v>131</v>
      </c>
      <c r="F91" s="87" t="s">
        <v>108</v>
      </c>
      <c r="G91" s="203"/>
      <c r="H91" s="6"/>
      <c r="M91" s="167" t="s">
        <v>132</v>
      </c>
      <c r="N91" s="167" t="str">
        <f>IF($G$34="就業時間換算","－",IFERROR(((HLOOKUP(DATE(YEAR($E$13)+3,MONTH($E$9),DAY($E$9)),$G95:$P106,7,FALSE))/(HLOOKUP(DATE(YEAR($E$13),MONTH($E$9),DAY($E$9)),$G95:$P106,7,FALSE)))^(1/3)-1,""))</f>
        <v/>
      </c>
      <c r="O91" s="185" t="str">
        <f>IF($G$34="人数換算","－",IFERROR(((HLOOKUP(DATE(YEAR($E$13)+3,MONTH($E$9),DAY($E$9)),$G95:$P106,8,FALSE))/(HLOOKUP(DATE(YEAR($E$13),MONTH($E$9),DAY($E$9)),$G95:$P106,8,FALSE)))^(1/3)-1,""))</f>
        <v/>
      </c>
      <c r="P91" s="210" t="str">
        <f>IFERROR(VLOOKUP($G90,【参考】最低賃金の5年間の年平均の年平均上昇率!$B$4:$C$50,2,FALSE),"")</f>
        <v/>
      </c>
      <c r="Q91" s="170" t="str">
        <f>IF($G$34="人数換算",$N91,IF($G$34="就業時間換算",$O91,""))</f>
        <v/>
      </c>
    </row>
    <row r="92" spans="2:17" ht="29.25" customHeight="1" x14ac:dyDescent="0.7">
      <c r="D92" s="81">
        <f>COUNTA($D$108:D110)+1</f>
        <v>3</v>
      </c>
      <c r="E92" s="83" t="s">
        <v>133</v>
      </c>
      <c r="F92" s="52" t="s">
        <v>108</v>
      </c>
      <c r="G92" s="204"/>
      <c r="H92" s="6"/>
      <c r="M92" s="167" t="s">
        <v>134</v>
      </c>
      <c r="N92" s="167" t="str">
        <f>IFERROR(((HLOOKUP(DATE(YEAR($E$13)+3,MONTH($E$9),DAY($E$9)),$G95:$P106,11,FALSE))/(HLOOKUP(DATE(YEAR($E$13),MONTH($E$9),DAY($E$9)),$G95:$P106,11,FALSE)))^(1/3)-1,"")</f>
        <v/>
      </c>
      <c r="O92" s="186" t="s">
        <v>135</v>
      </c>
      <c r="P92" s="211"/>
    </row>
    <row r="93" spans="2:17" x14ac:dyDescent="0.7">
      <c r="D93" s="1"/>
      <c r="E93" s="98" t="s">
        <v>114</v>
      </c>
      <c r="G93" s="1" t="s">
        <v>136</v>
      </c>
    </row>
    <row r="94" spans="2:17" x14ac:dyDescent="0.7">
      <c r="D94" s="1"/>
      <c r="G94" s="97" t="s">
        <v>54</v>
      </c>
      <c r="H94" s="97" t="s">
        <v>55</v>
      </c>
      <c r="I94" s="97" t="s">
        <v>56</v>
      </c>
      <c r="J94" s="64" t="s">
        <v>57</v>
      </c>
      <c r="K94" s="64"/>
      <c r="L94" s="64"/>
      <c r="M94" s="64"/>
      <c r="N94" s="64"/>
      <c r="O94" s="64"/>
      <c r="P94" s="64"/>
    </row>
    <row r="95" spans="2:17" x14ac:dyDescent="0.7">
      <c r="D95" s="23"/>
      <c r="E95" s="23"/>
      <c r="F95" s="86"/>
      <c r="G95" s="95" t="str">
        <f>IF($I95="","",EDATE(H95,-12))</f>
        <v/>
      </c>
      <c r="H95" s="95" t="str">
        <f>IF($I95="","",EDATE(I95,-12))</f>
        <v/>
      </c>
      <c r="I95" s="95" t="str">
        <f>IF($I$12="","",$I$12)</f>
        <v/>
      </c>
      <c r="J95" s="96" t="str">
        <f>IF($I95="","",EDATE(I95,12))</f>
        <v/>
      </c>
      <c r="K95" s="96" t="str">
        <f t="shared" ref="K95:N95" si="27">IF($I95="","",EDATE(J95,12))</f>
        <v/>
      </c>
      <c r="L95" s="96" t="str">
        <f t="shared" si="27"/>
        <v/>
      </c>
      <c r="M95" s="96" t="str">
        <f t="shared" si="27"/>
        <v/>
      </c>
      <c r="N95" s="96" t="str">
        <f t="shared" si="27"/>
        <v/>
      </c>
      <c r="O95" s="96" t="str">
        <f>IF($I95="","",EDATE(N95,12))</f>
        <v/>
      </c>
      <c r="P95" s="96" t="str">
        <f t="shared" ref="P95" si="28">IF($I95="","",EDATE(O95,12))</f>
        <v/>
      </c>
    </row>
    <row r="96" spans="2:17" ht="29.25" customHeight="1" x14ac:dyDescent="0.7">
      <c r="D96" s="5">
        <f>COUNTA($D$108:D114)+1</f>
        <v>4</v>
      </c>
      <c r="E96" s="40" t="s">
        <v>74</v>
      </c>
      <c r="F96" s="39"/>
      <c r="G96" s="195"/>
      <c r="H96" s="142"/>
      <c r="I96" s="196"/>
      <c r="J96" s="142"/>
      <c r="K96" s="142"/>
      <c r="L96" s="142"/>
      <c r="M96" s="142"/>
      <c r="N96" s="142"/>
      <c r="O96" s="142"/>
      <c r="P96" s="142"/>
    </row>
    <row r="97" spans="2:17" ht="29.25" customHeight="1" x14ac:dyDescent="0.7">
      <c r="C97" s="9"/>
      <c r="D97" s="5">
        <f>COUNTA($D$108:D115)+1</f>
        <v>5</v>
      </c>
      <c r="E97" s="40" t="s">
        <v>75</v>
      </c>
      <c r="F97" s="39"/>
      <c r="G97" s="195"/>
      <c r="H97" s="142"/>
      <c r="I97" s="196"/>
      <c r="J97" s="142"/>
      <c r="K97" s="142"/>
      <c r="L97" s="142"/>
      <c r="M97" s="142"/>
      <c r="N97" s="142"/>
      <c r="O97" s="142"/>
      <c r="P97" s="142"/>
    </row>
    <row r="98" spans="2:17" ht="29.25" customHeight="1" x14ac:dyDescent="0.7">
      <c r="C98" s="9"/>
      <c r="D98" s="5">
        <f>COUNTA($D$108:D116)+1</f>
        <v>6</v>
      </c>
      <c r="E98" s="40" t="s">
        <v>80</v>
      </c>
      <c r="F98" s="39" t="s">
        <v>81</v>
      </c>
      <c r="G98" s="195"/>
      <c r="H98" s="142"/>
      <c r="I98" s="196"/>
      <c r="J98" s="142"/>
      <c r="K98" s="142"/>
      <c r="L98" s="142"/>
      <c r="M98" s="142"/>
      <c r="N98" s="142"/>
      <c r="O98" s="142"/>
      <c r="P98" s="142"/>
    </row>
    <row r="99" spans="2:17" ht="29.25" customHeight="1" x14ac:dyDescent="0.7">
      <c r="C99" s="9"/>
      <c r="D99" s="5">
        <f>COUNTA($D$108:D117)+1</f>
        <v>7</v>
      </c>
      <c r="E99" s="40" t="s">
        <v>82</v>
      </c>
      <c r="F99" s="41" t="s">
        <v>81</v>
      </c>
      <c r="G99" s="195"/>
      <c r="H99" s="142"/>
      <c r="I99" s="196"/>
      <c r="J99" s="142"/>
      <c r="K99" s="142"/>
      <c r="L99" s="142"/>
      <c r="M99" s="142"/>
      <c r="N99" s="142"/>
      <c r="O99" s="142"/>
      <c r="P99" s="142"/>
    </row>
    <row r="100" spans="2:17" ht="29.25" customHeight="1" x14ac:dyDescent="0.7">
      <c r="C100" s="9"/>
      <c r="D100" s="5">
        <f>COUNTA($D$108:D118)+1</f>
        <v>8</v>
      </c>
      <c r="E100" s="40" t="s">
        <v>83</v>
      </c>
      <c r="F100" s="39" t="s">
        <v>137</v>
      </c>
      <c r="G100" s="195"/>
      <c r="H100" s="142"/>
      <c r="I100" s="196"/>
      <c r="J100" s="142"/>
      <c r="K100" s="142"/>
      <c r="L100" s="142"/>
      <c r="M100" s="142"/>
      <c r="N100" s="142"/>
      <c r="O100" s="142"/>
      <c r="P100" s="142"/>
    </row>
    <row r="101" spans="2:17" ht="29.25" customHeight="1" x14ac:dyDescent="0.7">
      <c r="C101" s="9"/>
      <c r="D101" s="7">
        <f>COUNTA($D$108:D119)+1</f>
        <v>9</v>
      </c>
      <c r="E101" s="42" t="s">
        <v>84</v>
      </c>
      <c r="F101" s="43"/>
      <c r="G101" s="24" t="str">
        <f>IF($G$34="就業時間換算","",IFERROR(+G96/G98,""))</f>
        <v/>
      </c>
      <c r="H101" s="25" t="str">
        <f t="shared" ref="H101:P101" si="29">IF($G$34="就業時間換算","",IFERROR(+H96/H98,""))</f>
        <v/>
      </c>
      <c r="I101" s="36" t="str">
        <f t="shared" si="29"/>
        <v/>
      </c>
      <c r="J101" s="25" t="str">
        <f t="shared" si="29"/>
        <v/>
      </c>
      <c r="K101" s="25" t="str">
        <f t="shared" si="29"/>
        <v/>
      </c>
      <c r="L101" s="25" t="str">
        <f t="shared" si="29"/>
        <v/>
      </c>
      <c r="M101" s="25" t="str">
        <f t="shared" si="29"/>
        <v/>
      </c>
      <c r="N101" s="25" t="str">
        <f t="shared" si="29"/>
        <v/>
      </c>
      <c r="O101" s="25" t="str">
        <f t="shared" si="29"/>
        <v/>
      </c>
      <c r="P101" s="25" t="str">
        <f t="shared" si="29"/>
        <v/>
      </c>
    </row>
    <row r="102" spans="2:17" ht="29.25" customHeight="1" x14ac:dyDescent="0.7">
      <c r="C102" s="9"/>
      <c r="D102" s="7">
        <f>COUNTA($D$108:D120)+1</f>
        <v>10</v>
      </c>
      <c r="E102" s="42" t="s">
        <v>85</v>
      </c>
      <c r="F102" s="44"/>
      <c r="G102" s="24" t="str">
        <f>IF($G$34="人数換算","",IFERROR(+G96/G99,""))</f>
        <v/>
      </c>
      <c r="H102" s="25" t="str">
        <f>IF($G$34="人数換算","",IFERROR(+H96/H99,""))</f>
        <v/>
      </c>
      <c r="I102" s="36" t="str">
        <f t="shared" ref="I102:P102" si="30">IF($G$34="人数換算","",IFERROR(+I96/I99,""))</f>
        <v/>
      </c>
      <c r="J102" s="25" t="str">
        <f t="shared" si="30"/>
        <v/>
      </c>
      <c r="K102" s="25" t="str">
        <f t="shared" si="30"/>
        <v/>
      </c>
      <c r="L102" s="25" t="str">
        <f t="shared" si="30"/>
        <v/>
      </c>
      <c r="M102" s="25" t="str">
        <f t="shared" si="30"/>
        <v/>
      </c>
      <c r="N102" s="25" t="str">
        <f t="shared" si="30"/>
        <v/>
      </c>
      <c r="O102" s="25" t="str">
        <f t="shared" si="30"/>
        <v/>
      </c>
      <c r="P102" s="25" t="str">
        <f t="shared" si="30"/>
        <v/>
      </c>
    </row>
    <row r="103" spans="2:17" ht="29.25" customHeight="1" x14ac:dyDescent="0.7">
      <c r="C103" s="9"/>
      <c r="D103" s="7">
        <f>COUNTA($D$108:D121)+1</f>
        <v>11</v>
      </c>
      <c r="E103" s="42" t="s">
        <v>86</v>
      </c>
      <c r="F103" s="43" t="s">
        <v>87</v>
      </c>
      <c r="G103" s="26"/>
      <c r="H103" s="77" t="str">
        <f>IFERROR((H101-G101)/G101,"")</f>
        <v/>
      </c>
      <c r="I103" s="78" t="str">
        <f>IFERROR((I101-H101)/H101,"")</f>
        <v/>
      </c>
      <c r="J103" s="77" t="str">
        <f t="shared" ref="J103:P104" si="31">IFERROR((J101-I101)/I101,"")</f>
        <v/>
      </c>
      <c r="K103" s="77" t="str">
        <f t="shared" si="31"/>
        <v/>
      </c>
      <c r="L103" s="77" t="str">
        <f t="shared" si="31"/>
        <v/>
      </c>
      <c r="M103" s="77" t="str">
        <f t="shared" si="31"/>
        <v/>
      </c>
      <c r="N103" s="77" t="str">
        <f t="shared" si="31"/>
        <v/>
      </c>
      <c r="O103" s="77" t="str">
        <f t="shared" si="31"/>
        <v/>
      </c>
      <c r="P103" s="77" t="str">
        <f t="shared" si="31"/>
        <v/>
      </c>
    </row>
    <row r="104" spans="2:17" ht="29.25" customHeight="1" x14ac:dyDescent="0.7">
      <c r="C104" s="9"/>
      <c r="D104" s="7">
        <f>COUNTA($D$108:D122)+1</f>
        <v>12</v>
      </c>
      <c r="E104" s="42" t="s">
        <v>88</v>
      </c>
      <c r="F104" s="44" t="s">
        <v>89</v>
      </c>
      <c r="G104" s="26"/>
      <c r="H104" s="77" t="str">
        <f>IFERROR((H102-G102)/G102,"")</f>
        <v/>
      </c>
      <c r="I104" s="78" t="str">
        <f t="shared" ref="I104" si="32">IFERROR((I102-H102)/H102,"")</f>
        <v/>
      </c>
      <c r="J104" s="77" t="str">
        <f t="shared" si="31"/>
        <v/>
      </c>
      <c r="K104" s="77" t="str">
        <f t="shared" si="31"/>
        <v/>
      </c>
      <c r="L104" s="77" t="str">
        <f t="shared" si="31"/>
        <v/>
      </c>
      <c r="M104" s="77" t="str">
        <f t="shared" si="31"/>
        <v/>
      </c>
      <c r="N104" s="77" t="str">
        <f t="shared" si="31"/>
        <v/>
      </c>
      <c r="O104" s="77" t="str">
        <f t="shared" si="31"/>
        <v/>
      </c>
      <c r="P104" s="77" t="str">
        <f t="shared" si="31"/>
        <v/>
      </c>
    </row>
    <row r="105" spans="2:17" ht="29.25" customHeight="1" x14ac:dyDescent="0.7">
      <c r="C105" s="9"/>
      <c r="D105" s="7">
        <f>COUNTA($D$108:D123)+1</f>
        <v>13</v>
      </c>
      <c r="E105" s="42" t="s">
        <v>90</v>
      </c>
      <c r="F105" s="43"/>
      <c r="G105" s="105" t="str">
        <f>IFERROR(+G97/G100,"")</f>
        <v/>
      </c>
      <c r="H105" s="106" t="str">
        <f>IFERROR(+H97/H100,"")</f>
        <v/>
      </c>
      <c r="I105" s="106" t="str">
        <f t="shared" ref="I105:P105" si="33">IFERROR(+I97/I100,"")</f>
        <v/>
      </c>
      <c r="J105" s="106" t="str">
        <f t="shared" si="33"/>
        <v/>
      </c>
      <c r="K105" s="106" t="str">
        <f t="shared" si="33"/>
        <v/>
      </c>
      <c r="L105" s="106" t="str">
        <f t="shared" si="33"/>
        <v/>
      </c>
      <c r="M105" s="106" t="str">
        <f t="shared" si="33"/>
        <v/>
      </c>
      <c r="N105" s="106" t="str">
        <f t="shared" si="33"/>
        <v/>
      </c>
      <c r="O105" s="106" t="str">
        <f t="shared" si="33"/>
        <v/>
      </c>
      <c r="P105" s="106" t="str">
        <f t="shared" si="33"/>
        <v/>
      </c>
    </row>
    <row r="106" spans="2:17" ht="29.25" customHeight="1" x14ac:dyDescent="0.7">
      <c r="D106" s="7">
        <f>COUNTA($D$108:D124)+1</f>
        <v>14</v>
      </c>
      <c r="E106" s="42" t="s">
        <v>91</v>
      </c>
      <c r="F106" s="43" t="s">
        <v>87</v>
      </c>
      <c r="G106" s="26"/>
      <c r="H106" s="77" t="str">
        <f>IFERROR((H105-G105)/G105,"")</f>
        <v/>
      </c>
      <c r="I106" s="78" t="str">
        <f>IFERROR((I105-H105)/H105,"")</f>
        <v/>
      </c>
      <c r="J106" s="77" t="str">
        <f t="shared" ref="J106:M106" si="34">IFERROR((J105-I105)/I105,"")</f>
        <v/>
      </c>
      <c r="K106" s="77" t="str">
        <f t="shared" si="34"/>
        <v/>
      </c>
      <c r="L106" s="77" t="str">
        <f t="shared" si="34"/>
        <v/>
      </c>
      <c r="M106" s="77" t="str">
        <f t="shared" si="34"/>
        <v/>
      </c>
      <c r="N106" s="77" t="str">
        <f>IFERROR((N105-M105)/M105,"")</f>
        <v/>
      </c>
      <c r="O106" s="77" t="str">
        <f t="shared" ref="O106:P106" si="35">IFERROR((O105-N105)/N105,"")</f>
        <v/>
      </c>
      <c r="P106" s="77" t="str">
        <f t="shared" si="35"/>
        <v/>
      </c>
    </row>
    <row r="107" spans="2:17" x14ac:dyDescent="0.7">
      <c r="E107" s="71"/>
    </row>
    <row r="108" spans="2:17" ht="18" thickBot="1" x14ac:dyDescent="0.75">
      <c r="B108" s="104"/>
      <c r="C108" s="75" t="s">
        <v>138</v>
      </c>
      <c r="D108" s="4"/>
      <c r="E108" s="6"/>
      <c r="F108" s="6"/>
      <c r="M108" s="166"/>
    </row>
    <row r="109" spans="2:17" ht="29.25" customHeight="1" thickBot="1" x14ac:dyDescent="0.75">
      <c r="D109" s="181">
        <f>COUNTA($D$108:D108)+1</f>
        <v>1</v>
      </c>
      <c r="E109" s="182" t="s">
        <v>127</v>
      </c>
      <c r="F109" s="183"/>
      <c r="G109" s="184" t="str">
        <f>IF($G$86="","",$G$86)</f>
        <v/>
      </c>
      <c r="L109" s="53"/>
      <c r="M109" s="168" t="s">
        <v>128</v>
      </c>
      <c r="N109" s="79" t="s">
        <v>129</v>
      </c>
      <c r="O109" s="79" t="s">
        <v>130</v>
      </c>
      <c r="P109" s="79" t="str">
        <f>"基準："&amp;$G109</f>
        <v>基準：</v>
      </c>
    </row>
    <row r="110" spans="2:17" ht="29.25" customHeight="1" x14ac:dyDescent="0.7">
      <c r="D110" s="81">
        <f>COUNTA($D$108:D109)+1</f>
        <v>2</v>
      </c>
      <c r="E110" s="83" t="s">
        <v>131</v>
      </c>
      <c r="F110" s="87" t="s">
        <v>108</v>
      </c>
      <c r="G110" s="203"/>
      <c r="H110" s="6"/>
      <c r="M110" s="167" t="s">
        <v>132</v>
      </c>
      <c r="N110" s="167" t="str">
        <f>IF($G$34="就業時間換算","－",IFERROR(((HLOOKUP(DATE(YEAR($E$13)+3,MONTH($E$9),DAY($E$9)),$G114:$P125,7,FALSE))/(HLOOKUP(DATE(YEAR($E$13),MONTH($E$9),DAY($E$9)),$G114:$P125,7,FALSE)))^(1/3)-1,""))</f>
        <v/>
      </c>
      <c r="O110" s="185" t="str">
        <f>IF($G$34="人数換算","－",IFERROR(((HLOOKUP(DATE(YEAR($E$13)+3,MONTH($E$9),DAY($E$9)),$G114:$P125,8,FALSE))/(HLOOKUP(DATE(YEAR($E$13),MONTH($E$9),DAY($E$9)),$G114:$P125,8,FALSE)))^(1/3)-1,""))</f>
        <v/>
      </c>
      <c r="P110" s="210" t="str">
        <f>IFERROR(VLOOKUP($G109,【参考】最低賃金の5年間の年平均の年平均上昇率!$B$4:$C$50,2,FALSE),"")</f>
        <v/>
      </c>
      <c r="Q110" s="170" t="str">
        <f>IF($G$34="人数換算",$N110,IF($G$34="就業時間換算",$O110,""))</f>
        <v/>
      </c>
    </row>
    <row r="111" spans="2:17" ht="29.25" customHeight="1" x14ac:dyDescent="0.7">
      <c r="D111" s="81">
        <f>COUNTA($D$108:D110)+1</f>
        <v>3</v>
      </c>
      <c r="E111" s="83" t="s">
        <v>133</v>
      </c>
      <c r="F111" s="52" t="s">
        <v>108</v>
      </c>
      <c r="G111" s="204"/>
      <c r="H111" s="6"/>
      <c r="M111" s="167" t="s">
        <v>134</v>
      </c>
      <c r="N111" s="167" t="str">
        <f>IFERROR(((HLOOKUP(DATE(YEAR($E$13)+3,MONTH($E$9),DAY($E$9)),$G114:$P125,11,FALSE))/(HLOOKUP(DATE(YEAR($E$13),MONTH($E$9),DAY($E$9)),$G114:$P125,11,FALSE)))^(1/3)-1,"")</f>
        <v/>
      </c>
      <c r="O111" s="186" t="s">
        <v>135</v>
      </c>
      <c r="P111" s="211"/>
    </row>
    <row r="112" spans="2:17" x14ac:dyDescent="0.7">
      <c r="D112" s="1"/>
      <c r="E112" s="98" t="s">
        <v>114</v>
      </c>
      <c r="G112" s="1" t="s">
        <v>136</v>
      </c>
    </row>
    <row r="113" spans="2:16" x14ac:dyDescent="0.7">
      <c r="D113" s="1"/>
      <c r="G113" s="97" t="s">
        <v>54</v>
      </c>
      <c r="H113" s="97" t="s">
        <v>55</v>
      </c>
      <c r="I113" s="97" t="s">
        <v>56</v>
      </c>
      <c r="J113" s="64" t="s">
        <v>57</v>
      </c>
      <c r="K113" s="64"/>
      <c r="L113" s="64"/>
      <c r="M113" s="64"/>
      <c r="N113" s="64"/>
      <c r="O113" s="64"/>
      <c r="P113" s="64"/>
    </row>
    <row r="114" spans="2:16" x14ac:dyDescent="0.7">
      <c r="D114" s="23"/>
      <c r="E114" s="23"/>
      <c r="F114" s="86"/>
      <c r="G114" s="95" t="str">
        <f>IF($I114="","",EDATE(H114,-12))</f>
        <v/>
      </c>
      <c r="H114" s="95" t="str">
        <f>IF($I114="","",EDATE(I114,-12))</f>
        <v/>
      </c>
      <c r="I114" s="95" t="str">
        <f>IF($I$12="","",$I$12)</f>
        <v/>
      </c>
      <c r="J114" s="96" t="str">
        <f>IF($I114="","",EDATE(I114,12))</f>
        <v/>
      </c>
      <c r="K114" s="96" t="str">
        <f t="shared" ref="K114:P114" si="36">IF($I114="","",EDATE(J114,12))</f>
        <v/>
      </c>
      <c r="L114" s="96" t="str">
        <f t="shared" si="36"/>
        <v/>
      </c>
      <c r="M114" s="96" t="str">
        <f t="shared" si="36"/>
        <v/>
      </c>
      <c r="N114" s="96" t="str">
        <f t="shared" si="36"/>
        <v/>
      </c>
      <c r="O114" s="96" t="str">
        <f>IF($I114="","",EDATE(N114,12))</f>
        <v/>
      </c>
      <c r="P114" s="96" t="str">
        <f t="shared" si="36"/>
        <v/>
      </c>
    </row>
    <row r="115" spans="2:16" ht="29.25" customHeight="1" x14ac:dyDescent="0.7">
      <c r="D115" s="5">
        <f>COUNTA($D$108:D114)+1</f>
        <v>4</v>
      </c>
      <c r="E115" s="40" t="s">
        <v>74</v>
      </c>
      <c r="F115" s="39"/>
      <c r="G115" s="195"/>
      <c r="H115" s="142"/>
      <c r="I115" s="196"/>
      <c r="J115" s="142"/>
      <c r="K115" s="142"/>
      <c r="L115" s="142"/>
      <c r="M115" s="142"/>
      <c r="N115" s="142"/>
      <c r="O115" s="142"/>
      <c r="P115" s="142"/>
    </row>
    <row r="116" spans="2:16" ht="29.25" customHeight="1" x14ac:dyDescent="0.7">
      <c r="C116" s="9"/>
      <c r="D116" s="5">
        <f>COUNTA($D$108:D115)+1</f>
        <v>5</v>
      </c>
      <c r="E116" s="40" t="s">
        <v>75</v>
      </c>
      <c r="F116" s="39"/>
      <c r="G116" s="195"/>
      <c r="H116" s="142"/>
      <c r="I116" s="196"/>
      <c r="J116" s="142"/>
      <c r="K116" s="142"/>
      <c r="L116" s="142"/>
      <c r="M116" s="142"/>
      <c r="N116" s="142"/>
      <c r="O116" s="142"/>
      <c r="P116" s="142"/>
    </row>
    <row r="117" spans="2:16" ht="29.25" customHeight="1" x14ac:dyDescent="0.7">
      <c r="C117" s="9"/>
      <c r="D117" s="5">
        <f>COUNTA($D$108:D116)+1</f>
        <v>6</v>
      </c>
      <c r="E117" s="40" t="s">
        <v>80</v>
      </c>
      <c r="F117" s="39" t="s">
        <v>81</v>
      </c>
      <c r="G117" s="195"/>
      <c r="H117" s="142"/>
      <c r="I117" s="196"/>
      <c r="J117" s="142"/>
      <c r="K117" s="142"/>
      <c r="L117" s="142"/>
      <c r="M117" s="142"/>
      <c r="N117" s="142"/>
      <c r="O117" s="142"/>
      <c r="P117" s="142"/>
    </row>
    <row r="118" spans="2:16" ht="29.25" customHeight="1" x14ac:dyDescent="0.7">
      <c r="C118" s="9"/>
      <c r="D118" s="5">
        <f>COUNTA($D$108:D117)+1</f>
        <v>7</v>
      </c>
      <c r="E118" s="40" t="s">
        <v>82</v>
      </c>
      <c r="F118" s="41" t="s">
        <v>81</v>
      </c>
      <c r="G118" s="195"/>
      <c r="H118" s="142"/>
      <c r="I118" s="196"/>
      <c r="J118" s="142"/>
      <c r="K118" s="142"/>
      <c r="L118" s="142"/>
      <c r="M118" s="142"/>
      <c r="N118" s="142"/>
      <c r="O118" s="142"/>
      <c r="P118" s="142"/>
    </row>
    <row r="119" spans="2:16" ht="29.25" customHeight="1" x14ac:dyDescent="0.7">
      <c r="C119" s="9"/>
      <c r="D119" s="5">
        <f>COUNTA($D$108:D118)+1</f>
        <v>8</v>
      </c>
      <c r="E119" s="40" t="s">
        <v>83</v>
      </c>
      <c r="F119" s="39" t="s">
        <v>139</v>
      </c>
      <c r="G119" s="195"/>
      <c r="H119" s="142"/>
      <c r="I119" s="196"/>
      <c r="J119" s="142"/>
      <c r="K119" s="142"/>
      <c r="L119" s="142"/>
      <c r="M119" s="142"/>
      <c r="N119" s="142"/>
      <c r="O119" s="142"/>
      <c r="P119" s="142"/>
    </row>
    <row r="120" spans="2:16" ht="29.25" customHeight="1" x14ac:dyDescent="0.7">
      <c r="C120" s="9"/>
      <c r="D120" s="7">
        <f>COUNTA($D$108:D119)+1</f>
        <v>9</v>
      </c>
      <c r="E120" s="42" t="s">
        <v>84</v>
      </c>
      <c r="F120" s="43"/>
      <c r="G120" s="24" t="str">
        <f>IF($G$34="就業時間換算","",IFERROR(+G115/G117,""))</f>
        <v/>
      </c>
      <c r="H120" s="25" t="str">
        <f t="shared" ref="H120:P120" si="37">IF($G$34="就業時間換算","",IFERROR(+H115/H117,""))</f>
        <v/>
      </c>
      <c r="I120" s="36" t="str">
        <f t="shared" si="37"/>
        <v/>
      </c>
      <c r="J120" s="25" t="str">
        <f t="shared" si="37"/>
        <v/>
      </c>
      <c r="K120" s="25" t="str">
        <f t="shared" si="37"/>
        <v/>
      </c>
      <c r="L120" s="25" t="str">
        <f t="shared" si="37"/>
        <v/>
      </c>
      <c r="M120" s="25" t="str">
        <f t="shared" si="37"/>
        <v/>
      </c>
      <c r="N120" s="25" t="str">
        <f t="shared" si="37"/>
        <v/>
      </c>
      <c r="O120" s="25" t="str">
        <f t="shared" si="37"/>
        <v/>
      </c>
      <c r="P120" s="25" t="str">
        <f t="shared" si="37"/>
        <v/>
      </c>
    </row>
    <row r="121" spans="2:16" ht="29.25" customHeight="1" x14ac:dyDescent="0.7">
      <c r="C121" s="9"/>
      <c r="D121" s="7">
        <f>COUNTA($D$108:D120)+1</f>
        <v>10</v>
      </c>
      <c r="E121" s="42" t="s">
        <v>85</v>
      </c>
      <c r="F121" s="44"/>
      <c r="G121" s="24" t="str">
        <f>IF($G$34="人数換算","",IFERROR(+G115/G118,""))</f>
        <v/>
      </c>
      <c r="H121" s="25" t="str">
        <f t="shared" ref="H121:P121" si="38">IF($G$34="人数換算","",IFERROR(+H115/H118,""))</f>
        <v/>
      </c>
      <c r="I121" s="36" t="str">
        <f t="shared" si="38"/>
        <v/>
      </c>
      <c r="J121" s="25" t="str">
        <f t="shared" si="38"/>
        <v/>
      </c>
      <c r="K121" s="25" t="str">
        <f t="shared" si="38"/>
        <v/>
      </c>
      <c r="L121" s="25" t="str">
        <f t="shared" si="38"/>
        <v/>
      </c>
      <c r="M121" s="25" t="str">
        <f t="shared" si="38"/>
        <v/>
      </c>
      <c r="N121" s="25" t="str">
        <f t="shared" si="38"/>
        <v/>
      </c>
      <c r="O121" s="25" t="str">
        <f t="shared" si="38"/>
        <v/>
      </c>
      <c r="P121" s="25" t="str">
        <f t="shared" si="38"/>
        <v/>
      </c>
    </row>
    <row r="122" spans="2:16" ht="29.25" customHeight="1" x14ac:dyDescent="0.7">
      <c r="C122" s="9"/>
      <c r="D122" s="7">
        <f>COUNTA($D$108:D121)+1</f>
        <v>11</v>
      </c>
      <c r="E122" s="42" t="s">
        <v>86</v>
      </c>
      <c r="F122" s="43" t="s">
        <v>87</v>
      </c>
      <c r="G122" s="26"/>
      <c r="H122" s="77" t="str">
        <f>IFERROR((H120-G120)/G120,"")</f>
        <v/>
      </c>
      <c r="I122" s="78" t="str">
        <f t="shared" ref="I122:P123" si="39">IFERROR((I120-H120)/H120,"")</f>
        <v/>
      </c>
      <c r="J122" s="77" t="str">
        <f t="shared" si="39"/>
        <v/>
      </c>
      <c r="K122" s="77" t="str">
        <f t="shared" si="39"/>
        <v/>
      </c>
      <c r="L122" s="77" t="str">
        <f t="shared" si="39"/>
        <v/>
      </c>
      <c r="M122" s="77" t="str">
        <f t="shared" si="39"/>
        <v/>
      </c>
      <c r="N122" s="77" t="str">
        <f t="shared" si="39"/>
        <v/>
      </c>
      <c r="O122" s="77" t="str">
        <f t="shared" si="39"/>
        <v/>
      </c>
      <c r="P122" s="77" t="str">
        <f t="shared" si="39"/>
        <v/>
      </c>
    </row>
    <row r="123" spans="2:16" ht="29.25" customHeight="1" x14ac:dyDescent="0.7">
      <c r="C123" s="9"/>
      <c r="D123" s="7">
        <f>COUNTA($D$108:D122)+1</f>
        <v>12</v>
      </c>
      <c r="E123" s="42" t="s">
        <v>88</v>
      </c>
      <c r="F123" s="44" t="s">
        <v>89</v>
      </c>
      <c r="G123" s="26"/>
      <c r="H123" s="77" t="str">
        <f>IFERROR((H121-G121)/G121,"")</f>
        <v/>
      </c>
      <c r="I123" s="78" t="str">
        <f t="shared" si="39"/>
        <v/>
      </c>
      <c r="J123" s="77" t="str">
        <f t="shared" si="39"/>
        <v/>
      </c>
      <c r="K123" s="77" t="str">
        <f t="shared" si="39"/>
        <v/>
      </c>
      <c r="L123" s="77" t="str">
        <f t="shared" si="39"/>
        <v/>
      </c>
      <c r="M123" s="77" t="str">
        <f t="shared" si="39"/>
        <v/>
      </c>
      <c r="N123" s="77" t="str">
        <f t="shared" si="39"/>
        <v/>
      </c>
      <c r="O123" s="77" t="str">
        <f>IFERROR((O121-N121)/N121,"")</f>
        <v/>
      </c>
      <c r="P123" s="77" t="str">
        <f>IFERROR((P121-O121)/O121,"")</f>
        <v/>
      </c>
    </row>
    <row r="124" spans="2:16" ht="29.25" customHeight="1" x14ac:dyDescent="0.7">
      <c r="C124" s="9"/>
      <c r="D124" s="7">
        <f>COUNTA($D$108:D123)+1</f>
        <v>13</v>
      </c>
      <c r="E124" s="42" t="s">
        <v>90</v>
      </c>
      <c r="F124" s="43"/>
      <c r="G124" s="105" t="str">
        <f>IFERROR(+G116/G119,"")</f>
        <v/>
      </c>
      <c r="H124" s="106" t="str">
        <f>IFERROR(+H116/H119,"")</f>
        <v/>
      </c>
      <c r="I124" s="106" t="str">
        <f t="shared" ref="I124:P124" si="40">IFERROR(+I116/I119,"")</f>
        <v/>
      </c>
      <c r="J124" s="106" t="str">
        <f t="shared" si="40"/>
        <v/>
      </c>
      <c r="K124" s="106" t="str">
        <f t="shared" si="40"/>
        <v/>
      </c>
      <c r="L124" s="106" t="str">
        <f t="shared" si="40"/>
        <v/>
      </c>
      <c r="M124" s="106" t="str">
        <f t="shared" si="40"/>
        <v/>
      </c>
      <c r="N124" s="106" t="str">
        <f t="shared" si="40"/>
        <v/>
      </c>
      <c r="O124" s="106" t="str">
        <f t="shared" si="40"/>
        <v/>
      </c>
      <c r="P124" s="106" t="str">
        <f t="shared" si="40"/>
        <v/>
      </c>
    </row>
    <row r="125" spans="2:16" ht="29.25" customHeight="1" x14ac:dyDescent="0.7">
      <c r="D125" s="7">
        <f>COUNTA($D$108:D124)+1</f>
        <v>14</v>
      </c>
      <c r="E125" s="42" t="s">
        <v>91</v>
      </c>
      <c r="F125" s="43" t="s">
        <v>87</v>
      </c>
      <c r="G125" s="26"/>
      <c r="H125" s="77" t="str">
        <f>IFERROR((H124-G124)/G124,"")</f>
        <v/>
      </c>
      <c r="I125" s="78" t="str">
        <f>IFERROR((I124-H124)/H124,"")</f>
        <v/>
      </c>
      <c r="J125" s="77" t="str">
        <f t="shared" ref="J125:P125" si="41">IFERROR((J124-I124)/I124,"")</f>
        <v/>
      </c>
      <c r="K125" s="77" t="str">
        <f t="shared" si="41"/>
        <v/>
      </c>
      <c r="L125" s="77" t="str">
        <f t="shared" si="41"/>
        <v/>
      </c>
      <c r="M125" s="77" t="str">
        <f t="shared" si="41"/>
        <v/>
      </c>
      <c r="N125" s="77" t="str">
        <f t="shared" si="41"/>
        <v/>
      </c>
      <c r="O125" s="77" t="str">
        <f t="shared" si="41"/>
        <v/>
      </c>
      <c r="P125" s="77" t="str">
        <f t="shared" si="41"/>
        <v/>
      </c>
    </row>
    <row r="126" spans="2:16" x14ac:dyDescent="0.7">
      <c r="E126" s="71"/>
    </row>
    <row r="127" spans="2:16" ht="18" thickBot="1" x14ac:dyDescent="0.75">
      <c r="B127" s="104"/>
      <c r="C127" s="75" t="s">
        <v>140</v>
      </c>
      <c r="D127" s="4"/>
      <c r="E127" s="6"/>
      <c r="F127" s="6"/>
    </row>
    <row r="128" spans="2:16" ht="29.25" customHeight="1" thickBot="1" x14ac:dyDescent="0.75">
      <c r="D128" s="181">
        <f>COUNTA($D$127:D127)+1</f>
        <v>1</v>
      </c>
      <c r="E128" s="182" t="s">
        <v>127</v>
      </c>
      <c r="F128" s="183"/>
      <c r="G128" s="184" t="str">
        <f>IF($H$86="","",$H$86)</f>
        <v/>
      </c>
      <c r="M128" s="168" t="s">
        <v>128</v>
      </c>
      <c r="N128" s="79" t="s">
        <v>129</v>
      </c>
      <c r="O128" s="79" t="s">
        <v>130</v>
      </c>
      <c r="P128" s="79" t="str">
        <f>"基準："&amp;$G128</f>
        <v>基準：</v>
      </c>
    </row>
    <row r="129" spans="3:17" ht="29.25" customHeight="1" x14ac:dyDescent="0.7">
      <c r="D129" s="81">
        <f>COUNTA($D$127:D128)+1</f>
        <v>2</v>
      </c>
      <c r="E129" s="83" t="s">
        <v>131</v>
      </c>
      <c r="F129" s="87" t="s">
        <v>108</v>
      </c>
      <c r="G129" s="203"/>
      <c r="H129" s="6"/>
      <c r="M129" s="167" t="s">
        <v>132</v>
      </c>
      <c r="N129" s="167" t="str">
        <f>IF($G$34="就業時間換算","－",IFERROR(((HLOOKUP(DATE(YEAR($E$13)+3,MONTH($E$9),DAY($E$9)),$G133:$P144,7,FALSE))/(HLOOKUP(DATE(YEAR($E$13),MONTH($E$9),DAY($E$9)),$G133:$P144,7,FALSE)))^(1/3)-1,""))</f>
        <v/>
      </c>
      <c r="O129" s="185" t="str">
        <f>IF($G$34="人数換算","－",IFERROR(((HLOOKUP(DATE(YEAR($E$13)+3,MONTH($E$9),DAY($E$9)),$G133:$P144,8,FALSE))/(HLOOKUP(DATE(YEAR($E$13),MONTH($E$9),DAY($E$9)),$G133:$P144,8,FALSE)))^(1/3)-1,""))</f>
        <v/>
      </c>
      <c r="P129" s="210" t="str">
        <f>IFERROR(VLOOKUP($G128,【参考】最低賃金の5年間の年平均の年平均上昇率!$B$4:$C$50,2,FALSE),"")</f>
        <v/>
      </c>
      <c r="Q129" s="170" t="str">
        <f>IF($G$34="人数換算",$N129,IF($G$34="就業時間換算",$O129,""))</f>
        <v/>
      </c>
    </row>
    <row r="130" spans="3:17" ht="29.25" customHeight="1" x14ac:dyDescent="0.7">
      <c r="D130" s="81">
        <f>COUNTA($D$127:D129)+1</f>
        <v>3</v>
      </c>
      <c r="E130" s="83" t="s">
        <v>133</v>
      </c>
      <c r="F130" s="52" t="s">
        <v>108</v>
      </c>
      <c r="G130" s="204"/>
      <c r="H130" s="6"/>
      <c r="M130" s="167" t="s">
        <v>134</v>
      </c>
      <c r="N130" s="167" t="str">
        <f>IFERROR(((HLOOKUP(DATE(YEAR($E$13)+3,MONTH($E$9),DAY($E$9)),$G133:$P144,11,FALSE))/(HLOOKUP(DATE(YEAR($E$13),MONTH($E$9),DAY($E$9)),$G133:$P144,11,FALSE)))^(1/3)-1,"")</f>
        <v/>
      </c>
      <c r="O130" s="186" t="s">
        <v>135</v>
      </c>
      <c r="P130" s="211"/>
    </row>
    <row r="131" spans="3:17" x14ac:dyDescent="0.7">
      <c r="D131" s="1"/>
      <c r="E131" s="98" t="s">
        <v>114</v>
      </c>
      <c r="G131" s="1" t="s">
        <v>136</v>
      </c>
    </row>
    <row r="132" spans="3:17" x14ac:dyDescent="0.7">
      <c r="D132" s="1"/>
      <c r="G132" s="97" t="s">
        <v>54</v>
      </c>
      <c r="H132" s="97" t="s">
        <v>55</v>
      </c>
      <c r="I132" s="97" t="s">
        <v>56</v>
      </c>
      <c r="J132" s="64" t="s">
        <v>57</v>
      </c>
      <c r="K132" s="64"/>
      <c r="L132" s="64"/>
      <c r="M132" s="64"/>
      <c r="N132" s="64"/>
      <c r="O132" s="64"/>
      <c r="P132" s="64"/>
    </row>
    <row r="133" spans="3:17" x14ac:dyDescent="0.7">
      <c r="D133" s="23"/>
      <c r="E133" s="23"/>
      <c r="F133" s="86"/>
      <c r="G133" s="95" t="str">
        <f>IF($I133="","",EDATE(H133,-12))</f>
        <v/>
      </c>
      <c r="H133" s="95" t="str">
        <f>IF($I133="","",EDATE(I133,-12))</f>
        <v/>
      </c>
      <c r="I133" s="95" t="str">
        <f>IF($I$12="","",$I$12)</f>
        <v/>
      </c>
      <c r="J133" s="96" t="str">
        <f>IF($I133="","",EDATE(I133,12))</f>
        <v/>
      </c>
      <c r="K133" s="96" t="str">
        <f t="shared" ref="K133:P133" si="42">IF($I133="","",EDATE(J133,12))</f>
        <v/>
      </c>
      <c r="L133" s="96" t="str">
        <f t="shared" si="42"/>
        <v/>
      </c>
      <c r="M133" s="96" t="str">
        <f t="shared" si="42"/>
        <v/>
      </c>
      <c r="N133" s="96" t="str">
        <f t="shared" si="42"/>
        <v/>
      </c>
      <c r="O133" s="96" t="str">
        <f t="shared" si="42"/>
        <v/>
      </c>
      <c r="P133" s="96" t="str">
        <f t="shared" si="42"/>
        <v/>
      </c>
    </row>
    <row r="134" spans="3:17" ht="29.25" customHeight="1" x14ac:dyDescent="0.7">
      <c r="D134" s="81">
        <f>COUNTA($D$127:D133)+1</f>
        <v>4</v>
      </c>
      <c r="E134" s="47" t="s">
        <v>74</v>
      </c>
      <c r="F134" s="85"/>
      <c r="G134" s="205"/>
      <c r="H134" s="142"/>
      <c r="I134" s="196"/>
      <c r="J134" s="142"/>
      <c r="K134" s="142"/>
      <c r="L134" s="142"/>
      <c r="M134" s="142"/>
      <c r="N134" s="142"/>
      <c r="O134" s="142"/>
      <c r="P134" s="142"/>
    </row>
    <row r="135" spans="3:17" ht="29.25" customHeight="1" x14ac:dyDescent="0.7">
      <c r="C135" s="9"/>
      <c r="D135" s="81">
        <f>COUNTA($D$127:D134)+1</f>
        <v>5</v>
      </c>
      <c r="E135" s="47" t="s">
        <v>75</v>
      </c>
      <c r="F135" s="85"/>
      <c r="G135" s="205"/>
      <c r="H135" s="142"/>
      <c r="I135" s="196"/>
      <c r="J135" s="142"/>
      <c r="K135" s="142"/>
      <c r="L135" s="142"/>
      <c r="M135" s="142"/>
      <c r="N135" s="142"/>
      <c r="O135" s="142"/>
      <c r="P135" s="142"/>
    </row>
    <row r="136" spans="3:17" ht="29.25" customHeight="1" x14ac:dyDescent="0.7">
      <c r="C136" s="9"/>
      <c r="D136" s="5">
        <f>COUNTA($D$127:D135)+1</f>
        <v>6</v>
      </c>
      <c r="E136" s="40" t="s">
        <v>80</v>
      </c>
      <c r="F136" s="39" t="s">
        <v>81</v>
      </c>
      <c r="G136" s="195"/>
      <c r="H136" s="142"/>
      <c r="I136" s="196"/>
      <c r="J136" s="142"/>
      <c r="K136" s="142"/>
      <c r="L136" s="142"/>
      <c r="M136" s="142"/>
      <c r="N136" s="142"/>
      <c r="O136" s="142"/>
      <c r="P136" s="142"/>
    </row>
    <row r="137" spans="3:17" ht="29.25" customHeight="1" x14ac:dyDescent="0.7">
      <c r="C137" s="9"/>
      <c r="D137" s="5">
        <f>COUNTA($D$127:D136)+1</f>
        <v>7</v>
      </c>
      <c r="E137" s="40" t="s">
        <v>82</v>
      </c>
      <c r="F137" s="41" t="s">
        <v>81</v>
      </c>
      <c r="G137" s="195"/>
      <c r="H137" s="142"/>
      <c r="I137" s="196"/>
      <c r="J137" s="142"/>
      <c r="K137" s="142"/>
      <c r="L137" s="142"/>
      <c r="M137" s="142"/>
      <c r="N137" s="142"/>
      <c r="O137" s="142"/>
      <c r="P137" s="142"/>
    </row>
    <row r="138" spans="3:17" ht="29.25" customHeight="1" x14ac:dyDescent="0.7">
      <c r="C138" s="9"/>
      <c r="D138" s="81">
        <f>COUNTA($D$127:D137)+1</f>
        <v>8</v>
      </c>
      <c r="E138" s="47" t="s">
        <v>83</v>
      </c>
      <c r="F138" s="85" t="s">
        <v>139</v>
      </c>
      <c r="G138" s="205"/>
      <c r="H138" s="142"/>
      <c r="I138" s="196"/>
      <c r="J138" s="142"/>
      <c r="K138" s="142"/>
      <c r="L138" s="142"/>
      <c r="M138" s="142"/>
      <c r="N138" s="142"/>
      <c r="O138" s="142"/>
      <c r="P138" s="142"/>
    </row>
    <row r="139" spans="3:17" ht="29.25" customHeight="1" x14ac:dyDescent="0.7">
      <c r="C139" s="9"/>
      <c r="D139" s="7">
        <f>COUNTA($D$127:D138)+1</f>
        <v>9</v>
      </c>
      <c r="E139" s="42" t="s">
        <v>84</v>
      </c>
      <c r="F139" s="43"/>
      <c r="G139" s="24" t="str">
        <f>IF($G$34="就業時間換算","",IFERROR(+G134/G136,""))</f>
        <v/>
      </c>
      <c r="H139" s="25" t="str">
        <f t="shared" ref="H139:P139" si="43">IF($G$34="就業時間換算","",IFERROR(+H134/H136,""))</f>
        <v/>
      </c>
      <c r="I139" s="36" t="str">
        <f t="shared" si="43"/>
        <v/>
      </c>
      <c r="J139" s="25" t="str">
        <f t="shared" si="43"/>
        <v/>
      </c>
      <c r="K139" s="25" t="str">
        <f t="shared" si="43"/>
        <v/>
      </c>
      <c r="L139" s="25" t="str">
        <f t="shared" si="43"/>
        <v/>
      </c>
      <c r="M139" s="25" t="str">
        <f t="shared" si="43"/>
        <v/>
      </c>
      <c r="N139" s="25" t="str">
        <f t="shared" si="43"/>
        <v/>
      </c>
      <c r="O139" s="25" t="str">
        <f t="shared" si="43"/>
        <v/>
      </c>
      <c r="P139" s="25" t="str">
        <f t="shared" si="43"/>
        <v/>
      </c>
    </row>
    <row r="140" spans="3:17" ht="29.25" customHeight="1" x14ac:dyDescent="0.7">
      <c r="C140" s="9"/>
      <c r="D140" s="7">
        <f>COUNTA($D$127:D139)+1</f>
        <v>10</v>
      </c>
      <c r="E140" s="42" t="s">
        <v>85</v>
      </c>
      <c r="F140" s="44"/>
      <c r="G140" s="24" t="str">
        <f>IF($G$34="人数換算","",IFERROR(+G134/G137,""))</f>
        <v/>
      </c>
      <c r="H140" s="25" t="str">
        <f t="shared" ref="H140:P140" si="44">IF($G$34="人数換算","",IFERROR(+H134/H137,""))</f>
        <v/>
      </c>
      <c r="I140" s="36" t="str">
        <f t="shared" si="44"/>
        <v/>
      </c>
      <c r="J140" s="25" t="str">
        <f t="shared" si="44"/>
        <v/>
      </c>
      <c r="K140" s="25" t="str">
        <f t="shared" si="44"/>
        <v/>
      </c>
      <c r="L140" s="25" t="str">
        <f t="shared" si="44"/>
        <v/>
      </c>
      <c r="M140" s="25" t="str">
        <f t="shared" si="44"/>
        <v/>
      </c>
      <c r="N140" s="25" t="str">
        <f t="shared" si="44"/>
        <v/>
      </c>
      <c r="O140" s="25" t="str">
        <f t="shared" si="44"/>
        <v/>
      </c>
      <c r="P140" s="25" t="str">
        <f t="shared" si="44"/>
        <v/>
      </c>
    </row>
    <row r="141" spans="3:17" ht="29.25" customHeight="1" x14ac:dyDescent="0.7">
      <c r="C141" s="9"/>
      <c r="D141" s="7">
        <f>COUNTA($D$127:D140)+1</f>
        <v>11</v>
      </c>
      <c r="E141" s="42" t="s">
        <v>86</v>
      </c>
      <c r="F141" s="43" t="s">
        <v>87</v>
      </c>
      <c r="G141" s="26"/>
      <c r="H141" s="77" t="str">
        <f>IFERROR((H139-G139)/G139,"")</f>
        <v/>
      </c>
      <c r="I141" s="78" t="str">
        <f t="shared" ref="I141:P142" si="45">IFERROR((I139-H139)/H139,"")</f>
        <v/>
      </c>
      <c r="J141" s="77" t="str">
        <f t="shared" si="45"/>
        <v/>
      </c>
      <c r="K141" s="77" t="str">
        <f t="shared" si="45"/>
        <v/>
      </c>
      <c r="L141" s="77" t="str">
        <f t="shared" si="45"/>
        <v/>
      </c>
      <c r="M141" s="77" t="str">
        <f t="shared" si="45"/>
        <v/>
      </c>
      <c r="N141" s="77" t="str">
        <f t="shared" si="45"/>
        <v/>
      </c>
      <c r="O141" s="77" t="str">
        <f t="shared" si="45"/>
        <v/>
      </c>
      <c r="P141" s="77" t="str">
        <f t="shared" si="45"/>
        <v/>
      </c>
    </row>
    <row r="142" spans="3:17" ht="29.25" customHeight="1" x14ac:dyDescent="0.7">
      <c r="C142" s="9"/>
      <c r="D142" s="7">
        <f>COUNTA($D$127:D141)+1</f>
        <v>12</v>
      </c>
      <c r="E142" s="42" t="s">
        <v>88</v>
      </c>
      <c r="F142" s="44" t="s">
        <v>89</v>
      </c>
      <c r="G142" s="26"/>
      <c r="H142" s="77" t="str">
        <f>IFERROR((H140-G140)/G140,"")</f>
        <v/>
      </c>
      <c r="I142" s="78" t="str">
        <f t="shared" si="45"/>
        <v/>
      </c>
      <c r="J142" s="77" t="str">
        <f t="shared" si="45"/>
        <v/>
      </c>
      <c r="K142" s="77" t="str">
        <f t="shared" si="45"/>
        <v/>
      </c>
      <c r="L142" s="77" t="str">
        <f t="shared" si="45"/>
        <v/>
      </c>
      <c r="M142" s="77" t="str">
        <f t="shared" si="45"/>
        <v/>
      </c>
      <c r="N142" s="77" t="str">
        <f t="shared" si="45"/>
        <v/>
      </c>
      <c r="O142" s="77" t="str">
        <f t="shared" si="45"/>
        <v/>
      </c>
      <c r="P142" s="77" t="str">
        <f t="shared" si="45"/>
        <v/>
      </c>
    </row>
    <row r="143" spans="3:17" ht="29.25" customHeight="1" x14ac:dyDescent="0.7">
      <c r="C143" s="9"/>
      <c r="D143" s="7">
        <f>COUNTA($D$127:D142)+1</f>
        <v>13</v>
      </c>
      <c r="E143" s="42" t="s">
        <v>90</v>
      </c>
      <c r="F143" s="43"/>
      <c r="G143" s="105" t="str">
        <f>IFERROR(+G135/G138,"")</f>
        <v/>
      </c>
      <c r="H143" s="106" t="str">
        <f>IFERROR(+H135/H138,"")</f>
        <v/>
      </c>
      <c r="I143" s="106" t="str">
        <f t="shared" ref="I143:P143" si="46">IFERROR(+I135/I138,"")</f>
        <v/>
      </c>
      <c r="J143" s="106" t="str">
        <f t="shared" si="46"/>
        <v/>
      </c>
      <c r="K143" s="106" t="str">
        <f t="shared" si="46"/>
        <v/>
      </c>
      <c r="L143" s="106" t="str">
        <f t="shared" si="46"/>
        <v/>
      </c>
      <c r="M143" s="106" t="str">
        <f t="shared" si="46"/>
        <v/>
      </c>
      <c r="N143" s="106" t="str">
        <f t="shared" si="46"/>
        <v/>
      </c>
      <c r="O143" s="106" t="str">
        <f t="shared" si="46"/>
        <v/>
      </c>
      <c r="P143" s="106" t="str">
        <f t="shared" si="46"/>
        <v/>
      </c>
    </row>
    <row r="144" spans="3:17" ht="29.25" customHeight="1" x14ac:dyDescent="0.7">
      <c r="D144" s="7">
        <f>COUNTA($D$127:D143)+1</f>
        <v>14</v>
      </c>
      <c r="E144" s="42" t="s">
        <v>91</v>
      </c>
      <c r="F144" s="43" t="s">
        <v>87</v>
      </c>
      <c r="G144" s="26"/>
      <c r="H144" s="77" t="str">
        <f>IFERROR((H143-G143)/G143,"")</f>
        <v/>
      </c>
      <c r="I144" s="78" t="str">
        <f>IFERROR((I143-H143)/H143,"")</f>
        <v/>
      </c>
      <c r="J144" s="77" t="str">
        <f t="shared" ref="J144:P144" si="47">IFERROR((J143-I143)/I143,"")</f>
        <v/>
      </c>
      <c r="K144" s="77" t="str">
        <f t="shared" si="47"/>
        <v/>
      </c>
      <c r="L144" s="77" t="str">
        <f t="shared" si="47"/>
        <v/>
      </c>
      <c r="M144" s="77" t="str">
        <f t="shared" si="47"/>
        <v/>
      </c>
      <c r="N144" s="77" t="str">
        <f t="shared" si="47"/>
        <v/>
      </c>
      <c r="O144" s="77" t="str">
        <f t="shared" si="47"/>
        <v/>
      </c>
      <c r="P144" s="77" t="str">
        <f t="shared" si="47"/>
        <v/>
      </c>
    </row>
    <row r="145" spans="2:17" x14ac:dyDescent="0.7">
      <c r="E145" s="71"/>
    </row>
    <row r="146" spans="2:17" ht="18" thickBot="1" x14ac:dyDescent="0.75">
      <c r="B146" s="104"/>
      <c r="C146" s="75" t="s">
        <v>141</v>
      </c>
      <c r="D146" s="4"/>
      <c r="E146" s="6"/>
      <c r="F146" s="6"/>
    </row>
    <row r="147" spans="2:17" ht="29.25" customHeight="1" thickBot="1" x14ac:dyDescent="0.75">
      <c r="D147" s="181">
        <f>COUNTA($D$146:D146)+1</f>
        <v>1</v>
      </c>
      <c r="E147" s="182" t="s">
        <v>127</v>
      </c>
      <c r="F147" s="183"/>
      <c r="G147" s="184" t="str">
        <f>IF($I$86="","",$I$86)</f>
        <v/>
      </c>
      <c r="M147" s="168" t="s">
        <v>128</v>
      </c>
      <c r="N147" s="79" t="s">
        <v>129</v>
      </c>
      <c r="O147" s="79" t="s">
        <v>130</v>
      </c>
      <c r="P147" s="79" t="str">
        <f>"基準："&amp;$G147</f>
        <v>基準：</v>
      </c>
    </row>
    <row r="148" spans="2:17" ht="29.25" customHeight="1" x14ac:dyDescent="0.7">
      <c r="D148" s="81">
        <f>COUNTA($D$146:D147)+1</f>
        <v>2</v>
      </c>
      <c r="E148" s="83" t="s">
        <v>131</v>
      </c>
      <c r="F148" s="87" t="s">
        <v>108</v>
      </c>
      <c r="G148" s="203"/>
      <c r="M148" s="167" t="s">
        <v>132</v>
      </c>
      <c r="N148" s="167" t="str">
        <f>IF($G$34="就業時間換算","－",IFERROR(((HLOOKUP(DATE(YEAR($E$13)+3,MONTH($E$9),DAY($E$9)),$G152:$P163,7,FALSE))/(HLOOKUP(DATE(YEAR($E$13),MONTH($E$9),DAY($E$9)),$G152:$P163,7,FALSE)))^(1/3)-1,""))</f>
        <v/>
      </c>
      <c r="O148" s="185" t="str">
        <f>IF($G$34="人数換算","－",IFERROR(((HLOOKUP(DATE(YEAR($E$13)+3,MONTH($E$9),DAY($E$9)),$G152:$P163,8,FALSE))/(HLOOKUP(DATE(YEAR($E$13),MONTH($E$9),DAY($E$9)),$G152:$P163,8,FALSE)))^(1/3)-1,""))</f>
        <v/>
      </c>
      <c r="P148" s="210" t="str">
        <f>IFERROR(VLOOKUP($G147,【参考】最低賃金の5年間の年平均の年平均上昇率!$B$4:$C$50,2,FALSE),"")</f>
        <v/>
      </c>
      <c r="Q148" s="170" t="str">
        <f>IF($G$34="人数換算",$N148,IF($G$34="就業時間換算",$O148,""))</f>
        <v/>
      </c>
    </row>
    <row r="149" spans="2:17" ht="29.25" customHeight="1" x14ac:dyDescent="0.7">
      <c r="D149" s="81">
        <f>COUNTA($D$146:D148)+1</f>
        <v>3</v>
      </c>
      <c r="E149" s="83" t="s">
        <v>133</v>
      </c>
      <c r="F149" s="52" t="s">
        <v>108</v>
      </c>
      <c r="G149" s="204"/>
      <c r="M149" s="167" t="s">
        <v>134</v>
      </c>
      <c r="N149" s="167" t="str">
        <f>IFERROR(((HLOOKUP(DATE(YEAR($E$13)+3,MONTH($E$9),DAY($E$9)),$G152:$P163,11,FALSE))/(HLOOKUP(DATE(YEAR($E$13),MONTH($E$9),DAY($E$9)),$G152:$P163,11,FALSE)))^(1/3)-1,"")</f>
        <v/>
      </c>
      <c r="O149" s="186" t="s">
        <v>135</v>
      </c>
      <c r="P149" s="211"/>
    </row>
    <row r="150" spans="2:17" x14ac:dyDescent="0.7">
      <c r="D150" s="1"/>
      <c r="E150" s="98" t="s">
        <v>114</v>
      </c>
      <c r="G150" s="1" t="s">
        <v>136</v>
      </c>
    </row>
    <row r="151" spans="2:17" x14ac:dyDescent="0.7">
      <c r="D151" s="1"/>
      <c r="G151" s="97" t="s">
        <v>54</v>
      </c>
      <c r="H151" s="97" t="s">
        <v>55</v>
      </c>
      <c r="I151" s="97" t="s">
        <v>56</v>
      </c>
      <c r="J151" s="64" t="s">
        <v>57</v>
      </c>
      <c r="K151" s="64"/>
      <c r="L151" s="64"/>
      <c r="M151" s="64"/>
      <c r="N151" s="64"/>
      <c r="O151" s="64"/>
      <c r="P151" s="64"/>
    </row>
    <row r="152" spans="2:17" x14ac:dyDescent="0.7">
      <c r="D152" s="23"/>
      <c r="E152" s="23"/>
      <c r="F152" s="86"/>
      <c r="G152" s="95" t="str">
        <f>IF($I152="","",EDATE(H152,-12))</f>
        <v/>
      </c>
      <c r="H152" s="95" t="str">
        <f>IF($I152="","",EDATE(I152,-12))</f>
        <v/>
      </c>
      <c r="I152" s="95" t="str">
        <f>IF($I$12="","",$I$12)</f>
        <v/>
      </c>
      <c r="J152" s="96" t="str">
        <f>IF($I152="","",EDATE(I152,12))</f>
        <v/>
      </c>
      <c r="K152" s="96" t="str">
        <f t="shared" ref="K152:P152" si="48">IF($I152="","",EDATE(J152,12))</f>
        <v/>
      </c>
      <c r="L152" s="96" t="str">
        <f t="shared" si="48"/>
        <v/>
      </c>
      <c r="M152" s="96" t="str">
        <f t="shared" si="48"/>
        <v/>
      </c>
      <c r="N152" s="96" t="str">
        <f t="shared" si="48"/>
        <v/>
      </c>
      <c r="O152" s="96" t="str">
        <f t="shared" si="48"/>
        <v/>
      </c>
      <c r="P152" s="96" t="str">
        <f t="shared" si="48"/>
        <v/>
      </c>
    </row>
    <row r="153" spans="2:17" ht="29.25" customHeight="1" x14ac:dyDescent="0.7">
      <c r="D153" s="81">
        <f>COUNTA($D$146:D152)+1</f>
        <v>4</v>
      </c>
      <c r="E153" s="47" t="s">
        <v>74</v>
      </c>
      <c r="F153" s="85"/>
      <c r="G153" s="205"/>
      <c r="H153" s="142"/>
      <c r="I153" s="196"/>
      <c r="J153" s="142"/>
      <c r="K153" s="142"/>
      <c r="L153" s="142"/>
      <c r="M153" s="142"/>
      <c r="N153" s="142"/>
      <c r="O153" s="142"/>
      <c r="P153" s="142"/>
    </row>
    <row r="154" spans="2:17" ht="29.25" customHeight="1" x14ac:dyDescent="0.7">
      <c r="C154" s="9"/>
      <c r="D154" s="81">
        <f>COUNTA($D$146:D153)+1</f>
        <v>5</v>
      </c>
      <c r="E154" s="47" t="s">
        <v>75</v>
      </c>
      <c r="F154" s="85"/>
      <c r="G154" s="205"/>
      <c r="H154" s="142"/>
      <c r="I154" s="196"/>
      <c r="J154" s="142"/>
      <c r="K154" s="142"/>
      <c r="L154" s="142"/>
      <c r="M154" s="142"/>
      <c r="N154" s="142"/>
      <c r="O154" s="142"/>
      <c r="P154" s="142"/>
    </row>
    <row r="155" spans="2:17" ht="29.25" customHeight="1" x14ac:dyDescent="0.7">
      <c r="C155" s="9"/>
      <c r="D155" s="5">
        <f>COUNTA($D$146:D154)+1</f>
        <v>6</v>
      </c>
      <c r="E155" s="40" t="s">
        <v>80</v>
      </c>
      <c r="F155" s="39" t="s">
        <v>81</v>
      </c>
      <c r="G155" s="195"/>
      <c r="H155" s="142"/>
      <c r="I155" s="196"/>
      <c r="J155" s="142"/>
      <c r="K155" s="142"/>
      <c r="L155" s="142"/>
      <c r="M155" s="142"/>
      <c r="N155" s="142"/>
      <c r="O155" s="142"/>
      <c r="P155" s="142"/>
    </row>
    <row r="156" spans="2:17" ht="29.25" customHeight="1" x14ac:dyDescent="0.7">
      <c r="C156" s="9"/>
      <c r="D156" s="5">
        <f>COUNTA($D$146:D155)+1</f>
        <v>7</v>
      </c>
      <c r="E156" s="40" t="s">
        <v>82</v>
      </c>
      <c r="F156" s="41" t="s">
        <v>81</v>
      </c>
      <c r="G156" s="195"/>
      <c r="H156" s="142"/>
      <c r="I156" s="196"/>
      <c r="J156" s="142"/>
      <c r="K156" s="142"/>
      <c r="L156" s="142"/>
      <c r="M156" s="142"/>
      <c r="N156" s="142"/>
      <c r="O156" s="142"/>
      <c r="P156" s="142"/>
    </row>
    <row r="157" spans="2:17" ht="29.25" customHeight="1" x14ac:dyDescent="0.7">
      <c r="C157" s="9"/>
      <c r="D157" s="81">
        <f>COUNTA($D$146:D156)+1</f>
        <v>8</v>
      </c>
      <c r="E157" s="47" t="s">
        <v>83</v>
      </c>
      <c r="F157" s="85" t="s">
        <v>139</v>
      </c>
      <c r="G157" s="205"/>
      <c r="H157" s="142"/>
      <c r="I157" s="196"/>
      <c r="J157" s="142"/>
      <c r="K157" s="142"/>
      <c r="L157" s="142"/>
      <c r="M157" s="142"/>
      <c r="N157" s="142"/>
      <c r="O157" s="142"/>
      <c r="P157" s="142"/>
    </row>
    <row r="158" spans="2:17" ht="29.25" customHeight="1" x14ac:dyDescent="0.7">
      <c r="C158" s="9"/>
      <c r="D158" s="7">
        <f>COUNTA($D$146:D157)+1</f>
        <v>9</v>
      </c>
      <c r="E158" s="42" t="s">
        <v>84</v>
      </c>
      <c r="F158" s="43"/>
      <c r="G158" s="24" t="str">
        <f>IF($G$34="就業時間換算","",IFERROR(+G153/G155,""))</f>
        <v/>
      </c>
      <c r="H158" s="25" t="str">
        <f t="shared" ref="H158:P158" si="49">IF($G$34="就業時間換算","",IFERROR(+H153/H155,""))</f>
        <v/>
      </c>
      <c r="I158" s="36" t="str">
        <f t="shared" si="49"/>
        <v/>
      </c>
      <c r="J158" s="25" t="str">
        <f t="shared" si="49"/>
        <v/>
      </c>
      <c r="K158" s="25" t="str">
        <f t="shared" si="49"/>
        <v/>
      </c>
      <c r="L158" s="25" t="str">
        <f t="shared" si="49"/>
        <v/>
      </c>
      <c r="M158" s="25" t="str">
        <f t="shared" si="49"/>
        <v/>
      </c>
      <c r="N158" s="25" t="str">
        <f t="shared" si="49"/>
        <v/>
      </c>
      <c r="O158" s="25" t="str">
        <f t="shared" si="49"/>
        <v/>
      </c>
      <c r="P158" s="25" t="str">
        <f t="shared" si="49"/>
        <v/>
      </c>
    </row>
    <row r="159" spans="2:17" ht="29.25" customHeight="1" x14ac:dyDescent="0.7">
      <c r="C159" s="9"/>
      <c r="D159" s="7">
        <f>COUNTA($D$146:D158)+1</f>
        <v>10</v>
      </c>
      <c r="E159" s="42" t="s">
        <v>85</v>
      </c>
      <c r="F159" s="44"/>
      <c r="G159" s="24" t="str">
        <f>IF($G$34="人数換算","",IFERROR(+G153/G156,""))</f>
        <v/>
      </c>
      <c r="H159" s="25" t="str">
        <f t="shared" ref="H159:P159" si="50">IF($G$34="人数換算","",IFERROR(+H153/H156,""))</f>
        <v/>
      </c>
      <c r="I159" s="36" t="str">
        <f t="shared" si="50"/>
        <v/>
      </c>
      <c r="J159" s="25" t="str">
        <f t="shared" si="50"/>
        <v/>
      </c>
      <c r="K159" s="25" t="str">
        <f t="shared" si="50"/>
        <v/>
      </c>
      <c r="L159" s="25" t="str">
        <f t="shared" si="50"/>
        <v/>
      </c>
      <c r="M159" s="25" t="str">
        <f t="shared" si="50"/>
        <v/>
      </c>
      <c r="N159" s="25" t="str">
        <f t="shared" si="50"/>
        <v/>
      </c>
      <c r="O159" s="25" t="str">
        <f t="shared" si="50"/>
        <v/>
      </c>
      <c r="P159" s="25" t="str">
        <f t="shared" si="50"/>
        <v/>
      </c>
    </row>
    <row r="160" spans="2:17" ht="29.25" customHeight="1" x14ac:dyDescent="0.7">
      <c r="C160" s="9"/>
      <c r="D160" s="7">
        <f>COUNTA($D$146:D159)+1</f>
        <v>11</v>
      </c>
      <c r="E160" s="42" t="s">
        <v>86</v>
      </c>
      <c r="F160" s="43" t="s">
        <v>87</v>
      </c>
      <c r="G160" s="26"/>
      <c r="H160" s="77" t="str">
        <f>IFERROR((H158-G158)/G158,"")</f>
        <v/>
      </c>
      <c r="I160" s="78" t="str">
        <f t="shared" ref="I160:P161" si="51">IFERROR((I158-H158)/H158,"")</f>
        <v/>
      </c>
      <c r="J160" s="77" t="str">
        <f t="shared" si="51"/>
        <v/>
      </c>
      <c r="K160" s="77" t="str">
        <f t="shared" si="51"/>
        <v/>
      </c>
      <c r="L160" s="77" t="str">
        <f t="shared" si="51"/>
        <v/>
      </c>
      <c r="M160" s="77" t="str">
        <f t="shared" si="51"/>
        <v/>
      </c>
      <c r="N160" s="77" t="str">
        <f t="shared" si="51"/>
        <v/>
      </c>
      <c r="O160" s="77" t="str">
        <f t="shared" si="51"/>
        <v/>
      </c>
      <c r="P160" s="77" t="str">
        <f t="shared" si="51"/>
        <v/>
      </c>
    </row>
    <row r="161" spans="2:17" ht="29.25" customHeight="1" x14ac:dyDescent="0.7">
      <c r="C161" s="9"/>
      <c r="D161" s="7">
        <f>COUNTA($D$146:D160)+1</f>
        <v>12</v>
      </c>
      <c r="E161" s="42" t="s">
        <v>88</v>
      </c>
      <c r="F161" s="44" t="s">
        <v>89</v>
      </c>
      <c r="G161" s="26"/>
      <c r="H161" s="77" t="str">
        <f>IFERROR((H159-G159)/G159,"")</f>
        <v/>
      </c>
      <c r="I161" s="78" t="str">
        <f t="shared" si="51"/>
        <v/>
      </c>
      <c r="J161" s="77" t="str">
        <f t="shared" si="51"/>
        <v/>
      </c>
      <c r="K161" s="77" t="str">
        <f t="shared" si="51"/>
        <v/>
      </c>
      <c r="L161" s="77" t="str">
        <f t="shared" si="51"/>
        <v/>
      </c>
      <c r="M161" s="77" t="str">
        <f t="shared" si="51"/>
        <v/>
      </c>
      <c r="N161" s="77" t="str">
        <f t="shared" si="51"/>
        <v/>
      </c>
      <c r="O161" s="77" t="str">
        <f t="shared" si="51"/>
        <v/>
      </c>
      <c r="P161" s="77" t="str">
        <f t="shared" si="51"/>
        <v/>
      </c>
    </row>
    <row r="162" spans="2:17" ht="29.25" customHeight="1" x14ac:dyDescent="0.7">
      <c r="C162" s="9"/>
      <c r="D162" s="7">
        <f>COUNTA($D$146:D161)+1</f>
        <v>13</v>
      </c>
      <c r="E162" s="42" t="s">
        <v>90</v>
      </c>
      <c r="F162" s="43"/>
      <c r="G162" s="105" t="str">
        <f>IFERROR(+G154/G157,"")</f>
        <v/>
      </c>
      <c r="H162" s="106" t="str">
        <f>IFERROR(+H154/H157,"")</f>
        <v/>
      </c>
      <c r="I162" s="106" t="str">
        <f t="shared" ref="I162:P162" si="52">IFERROR(+I154/I157,"")</f>
        <v/>
      </c>
      <c r="J162" s="106" t="str">
        <f t="shared" si="52"/>
        <v/>
      </c>
      <c r="K162" s="106" t="str">
        <f t="shared" si="52"/>
        <v/>
      </c>
      <c r="L162" s="106" t="str">
        <f t="shared" si="52"/>
        <v/>
      </c>
      <c r="M162" s="106" t="str">
        <f t="shared" si="52"/>
        <v/>
      </c>
      <c r="N162" s="106" t="str">
        <f t="shared" si="52"/>
        <v/>
      </c>
      <c r="O162" s="106" t="str">
        <f t="shared" si="52"/>
        <v/>
      </c>
      <c r="P162" s="106" t="str">
        <f t="shared" si="52"/>
        <v/>
      </c>
    </row>
    <row r="163" spans="2:17" ht="29.25" customHeight="1" x14ac:dyDescent="0.7">
      <c r="D163" s="7">
        <f>COUNTA($D$146:D162)+1</f>
        <v>14</v>
      </c>
      <c r="E163" s="42" t="s">
        <v>91</v>
      </c>
      <c r="F163" s="43" t="s">
        <v>87</v>
      </c>
      <c r="G163" s="26"/>
      <c r="H163" s="77" t="str">
        <f>IFERROR((H162-G162)/G162,"")</f>
        <v/>
      </c>
      <c r="I163" s="78" t="str">
        <f>IFERROR((I162-H162)/H162,"")</f>
        <v/>
      </c>
      <c r="J163" s="77" t="str">
        <f t="shared" ref="J163:P163" si="53">IFERROR((J162-I162)/I162,"")</f>
        <v/>
      </c>
      <c r="K163" s="77" t="str">
        <f t="shared" si="53"/>
        <v/>
      </c>
      <c r="L163" s="77" t="str">
        <f t="shared" si="53"/>
        <v/>
      </c>
      <c r="M163" s="77" t="str">
        <f t="shared" si="53"/>
        <v/>
      </c>
      <c r="N163" s="77" t="str">
        <f t="shared" si="53"/>
        <v/>
      </c>
      <c r="O163" s="77" t="str">
        <f t="shared" si="53"/>
        <v/>
      </c>
      <c r="P163" s="77" t="str">
        <f t="shared" si="53"/>
        <v/>
      </c>
    </row>
    <row r="164" spans="2:17" x14ac:dyDescent="0.7">
      <c r="E164" s="71"/>
    </row>
    <row r="165" spans="2:17" ht="18" thickBot="1" x14ac:dyDescent="0.75">
      <c r="B165" s="104"/>
      <c r="C165" s="75" t="s">
        <v>142</v>
      </c>
      <c r="D165" s="4"/>
      <c r="E165" s="6"/>
      <c r="F165" s="6"/>
    </row>
    <row r="166" spans="2:17" ht="29.25" customHeight="1" thickBot="1" x14ac:dyDescent="0.75">
      <c r="D166" s="181">
        <f>COUNTA($D$165:D165)+1</f>
        <v>1</v>
      </c>
      <c r="E166" s="182" t="s">
        <v>127</v>
      </c>
      <c r="F166" s="183"/>
      <c r="G166" s="184" t="str">
        <f>IF($J$86="","",$J$86)</f>
        <v/>
      </c>
      <c r="M166" s="168" t="s">
        <v>128</v>
      </c>
      <c r="N166" s="79" t="s">
        <v>129</v>
      </c>
      <c r="O166" s="79" t="s">
        <v>130</v>
      </c>
      <c r="P166" s="79" t="str">
        <f>"基準："&amp;$G166</f>
        <v>基準：</v>
      </c>
    </row>
    <row r="167" spans="2:17" ht="29.25" customHeight="1" x14ac:dyDescent="0.7">
      <c r="D167" s="81">
        <f>COUNTA($D$165:D166)+1</f>
        <v>2</v>
      </c>
      <c r="E167" s="83" t="s">
        <v>131</v>
      </c>
      <c r="F167" s="87" t="s">
        <v>108</v>
      </c>
      <c r="G167" s="203"/>
      <c r="M167" s="167" t="s">
        <v>132</v>
      </c>
      <c r="N167" s="167" t="str">
        <f>IF($G$34="就業時間換算","－",IFERROR(((HLOOKUP(DATE(YEAR($E$13)+3,MONTH($E$9),DAY($E$9)),$G171:$P182,7,FALSE))/(HLOOKUP(DATE(YEAR($E$13),MONTH($E$9),DAY($E$9)),$G171:$P182,7,FALSE)))^(1/3)-1,""))</f>
        <v/>
      </c>
      <c r="O167" s="185" t="str">
        <f>IF($G$34="人数換算","－",IFERROR(((HLOOKUP(DATE(YEAR($E$13)+3,MONTH($E$9),DAY($E$9)),$G171:$P182,8,FALSE))/(HLOOKUP(DATE(YEAR($E$13),MONTH($E$9),DAY($E$9)),$G171:$P182,8,FALSE)))^(1/3)-1,""))</f>
        <v/>
      </c>
      <c r="P167" s="210" t="str">
        <f>IFERROR(VLOOKUP($G166,【参考】最低賃金の5年間の年平均の年平均上昇率!$B$4:$C$50,2,FALSE),"")</f>
        <v/>
      </c>
      <c r="Q167" s="170" t="str">
        <f>IF($G$34="人数換算",$N167,IF($G$34="就業時間換算",$O167,""))</f>
        <v/>
      </c>
    </row>
    <row r="168" spans="2:17" ht="29.25" customHeight="1" x14ac:dyDescent="0.7">
      <c r="D168" s="81">
        <f>COUNTA($D$165:D167)+1</f>
        <v>3</v>
      </c>
      <c r="E168" s="83" t="s">
        <v>133</v>
      </c>
      <c r="F168" s="52" t="s">
        <v>108</v>
      </c>
      <c r="G168" s="204"/>
      <c r="M168" s="167" t="s">
        <v>134</v>
      </c>
      <c r="N168" s="167" t="str">
        <f>IFERROR(((HLOOKUP(DATE(YEAR($E$13)+3,MONTH($E$9),DAY($E$9)),$G171:$P182,11,FALSE))/(HLOOKUP(DATE(YEAR($E$13),MONTH($E$9),DAY($E$9)),$G171:$P182,11,FALSE)))^(1/3)-1,"")</f>
        <v/>
      </c>
      <c r="O168" s="186" t="s">
        <v>135</v>
      </c>
      <c r="P168" s="211"/>
    </row>
    <row r="169" spans="2:17" x14ac:dyDescent="0.7">
      <c r="D169" s="1"/>
      <c r="E169" s="98" t="s">
        <v>114</v>
      </c>
      <c r="G169" s="1" t="s">
        <v>136</v>
      </c>
    </row>
    <row r="170" spans="2:17" x14ac:dyDescent="0.7">
      <c r="D170" s="1"/>
      <c r="G170" s="97" t="s">
        <v>54</v>
      </c>
      <c r="H170" s="97" t="s">
        <v>55</v>
      </c>
      <c r="I170" s="97" t="s">
        <v>56</v>
      </c>
      <c r="J170" s="64" t="s">
        <v>57</v>
      </c>
      <c r="K170" s="64"/>
      <c r="L170" s="64"/>
      <c r="M170" s="64"/>
      <c r="N170" s="64"/>
      <c r="O170" s="64"/>
      <c r="P170" s="64"/>
    </row>
    <row r="171" spans="2:17" x14ac:dyDescent="0.7">
      <c r="D171" s="23"/>
      <c r="E171" s="23"/>
      <c r="F171" s="86"/>
      <c r="G171" s="95" t="str">
        <f>IF($I171="","",EDATE(H171,-12))</f>
        <v/>
      </c>
      <c r="H171" s="95" t="str">
        <f>IF($I171="","",EDATE(I171,-12))</f>
        <v/>
      </c>
      <c r="I171" s="95" t="str">
        <f>IF($I$12="","",$I$12)</f>
        <v/>
      </c>
      <c r="J171" s="96" t="str">
        <f>IF($I171="","",EDATE(I171,12))</f>
        <v/>
      </c>
      <c r="K171" s="96" t="str">
        <f t="shared" ref="K171:P171" si="54">IF($I171="","",EDATE(J171,12))</f>
        <v/>
      </c>
      <c r="L171" s="96" t="str">
        <f t="shared" si="54"/>
        <v/>
      </c>
      <c r="M171" s="96" t="str">
        <f t="shared" si="54"/>
        <v/>
      </c>
      <c r="N171" s="96" t="str">
        <f t="shared" si="54"/>
        <v/>
      </c>
      <c r="O171" s="96" t="str">
        <f t="shared" si="54"/>
        <v/>
      </c>
      <c r="P171" s="96" t="str">
        <f t="shared" si="54"/>
        <v/>
      </c>
    </row>
    <row r="172" spans="2:17" ht="29.25" customHeight="1" x14ac:dyDescent="0.7">
      <c r="D172" s="81">
        <f>COUNTA($D$165:D171)+1</f>
        <v>4</v>
      </c>
      <c r="E172" s="47" t="s">
        <v>74</v>
      </c>
      <c r="F172" s="85"/>
      <c r="G172" s="205"/>
      <c r="H172" s="142"/>
      <c r="I172" s="196"/>
      <c r="J172" s="142"/>
      <c r="K172" s="142"/>
      <c r="L172" s="142"/>
      <c r="M172" s="142"/>
      <c r="N172" s="142"/>
      <c r="O172" s="142"/>
      <c r="P172" s="142"/>
    </row>
    <row r="173" spans="2:17" ht="29.25" customHeight="1" x14ac:dyDescent="0.7">
      <c r="C173" s="9"/>
      <c r="D173" s="81">
        <f>COUNTA($D$165:D172)+1</f>
        <v>5</v>
      </c>
      <c r="E173" s="47" t="s">
        <v>75</v>
      </c>
      <c r="F173" s="85"/>
      <c r="G173" s="205"/>
      <c r="H173" s="142"/>
      <c r="I173" s="196"/>
      <c r="J173" s="142"/>
      <c r="K173" s="142"/>
      <c r="L173" s="142"/>
      <c r="M173" s="142"/>
      <c r="N173" s="142"/>
      <c r="O173" s="142"/>
      <c r="P173" s="142"/>
    </row>
    <row r="174" spans="2:17" ht="29.25" customHeight="1" x14ac:dyDescent="0.7">
      <c r="C174" s="9"/>
      <c r="D174" s="5">
        <f>COUNTA($D$165:D173)+1</f>
        <v>6</v>
      </c>
      <c r="E174" s="40" t="s">
        <v>80</v>
      </c>
      <c r="F174" s="39" t="s">
        <v>81</v>
      </c>
      <c r="G174" s="195"/>
      <c r="H174" s="142"/>
      <c r="I174" s="196"/>
      <c r="J174" s="142"/>
      <c r="K174" s="142"/>
      <c r="L174" s="142"/>
      <c r="M174" s="142"/>
      <c r="N174" s="142"/>
      <c r="O174" s="142"/>
      <c r="P174" s="142"/>
    </row>
    <row r="175" spans="2:17" ht="29.25" customHeight="1" x14ac:dyDescent="0.7">
      <c r="C175" s="9"/>
      <c r="D175" s="5">
        <f>COUNTA($D$165:D174)+1</f>
        <v>7</v>
      </c>
      <c r="E175" s="40" t="s">
        <v>82</v>
      </c>
      <c r="F175" s="41" t="s">
        <v>81</v>
      </c>
      <c r="G175" s="195"/>
      <c r="H175" s="142"/>
      <c r="I175" s="196"/>
      <c r="J175" s="142"/>
      <c r="K175" s="142"/>
      <c r="L175" s="142"/>
      <c r="M175" s="142"/>
      <c r="N175" s="142"/>
      <c r="O175" s="142"/>
      <c r="P175" s="142"/>
    </row>
    <row r="176" spans="2:17" ht="29.25" customHeight="1" x14ac:dyDescent="0.7">
      <c r="C176" s="9"/>
      <c r="D176" s="81">
        <f>COUNTA($D$165:D175)+1</f>
        <v>8</v>
      </c>
      <c r="E176" s="47" t="s">
        <v>83</v>
      </c>
      <c r="F176" s="85" t="s">
        <v>139</v>
      </c>
      <c r="G176" s="205"/>
      <c r="H176" s="142"/>
      <c r="I176" s="196"/>
      <c r="J176" s="142"/>
      <c r="K176" s="142"/>
      <c r="L176" s="142"/>
      <c r="M176" s="142"/>
      <c r="N176" s="142"/>
      <c r="O176" s="142"/>
      <c r="P176" s="142"/>
    </row>
    <row r="177" spans="2:17" ht="29.25" customHeight="1" x14ac:dyDescent="0.7">
      <c r="C177" s="9"/>
      <c r="D177" s="7">
        <f>COUNTA($D$165:D176)+1</f>
        <v>9</v>
      </c>
      <c r="E177" s="42" t="s">
        <v>84</v>
      </c>
      <c r="F177" s="43"/>
      <c r="G177" s="24" t="str">
        <f>IF($G$34="就業時間換算","",IFERROR(+G172/G174,""))</f>
        <v/>
      </c>
      <c r="H177" s="25" t="str">
        <f t="shared" ref="H177:P177" si="55">IF($G$34="就業時間換算","",IFERROR(+H172/H174,""))</f>
        <v/>
      </c>
      <c r="I177" s="36" t="str">
        <f t="shared" si="55"/>
        <v/>
      </c>
      <c r="J177" s="25" t="str">
        <f t="shared" si="55"/>
        <v/>
      </c>
      <c r="K177" s="25" t="str">
        <f t="shared" si="55"/>
        <v/>
      </c>
      <c r="L177" s="25" t="str">
        <f t="shared" si="55"/>
        <v/>
      </c>
      <c r="M177" s="25" t="str">
        <f t="shared" si="55"/>
        <v/>
      </c>
      <c r="N177" s="25" t="str">
        <f t="shared" si="55"/>
        <v/>
      </c>
      <c r="O177" s="25" t="str">
        <f t="shared" si="55"/>
        <v/>
      </c>
      <c r="P177" s="25" t="str">
        <f t="shared" si="55"/>
        <v/>
      </c>
    </row>
    <row r="178" spans="2:17" ht="29.25" customHeight="1" x14ac:dyDescent="0.7">
      <c r="C178" s="9"/>
      <c r="D178" s="7">
        <f>COUNTA($D$165:D177)+1</f>
        <v>10</v>
      </c>
      <c r="E178" s="42" t="s">
        <v>85</v>
      </c>
      <c r="F178" s="44"/>
      <c r="G178" s="24" t="str">
        <f>IF($G$34="人数換算","",IFERROR(+G172/G175,""))</f>
        <v/>
      </c>
      <c r="H178" s="25" t="str">
        <f t="shared" ref="H178:P178" si="56">IF($G$34="人数換算","",IFERROR(+H172/H175,""))</f>
        <v/>
      </c>
      <c r="I178" s="36" t="str">
        <f t="shared" si="56"/>
        <v/>
      </c>
      <c r="J178" s="25" t="str">
        <f t="shared" si="56"/>
        <v/>
      </c>
      <c r="K178" s="25" t="str">
        <f t="shared" si="56"/>
        <v/>
      </c>
      <c r="L178" s="25" t="str">
        <f t="shared" si="56"/>
        <v/>
      </c>
      <c r="M178" s="25" t="str">
        <f t="shared" si="56"/>
        <v/>
      </c>
      <c r="N178" s="25" t="str">
        <f t="shared" si="56"/>
        <v/>
      </c>
      <c r="O178" s="25" t="str">
        <f t="shared" si="56"/>
        <v/>
      </c>
      <c r="P178" s="25" t="str">
        <f t="shared" si="56"/>
        <v/>
      </c>
    </row>
    <row r="179" spans="2:17" ht="29.25" customHeight="1" x14ac:dyDescent="0.7">
      <c r="C179" s="9"/>
      <c r="D179" s="7">
        <f>COUNTA($D$165:D178)+1</f>
        <v>11</v>
      </c>
      <c r="E179" s="42" t="s">
        <v>86</v>
      </c>
      <c r="F179" s="43" t="s">
        <v>87</v>
      </c>
      <c r="G179" s="26"/>
      <c r="H179" s="77" t="str">
        <f>IFERROR((H177-G177)/G177,"")</f>
        <v/>
      </c>
      <c r="I179" s="78" t="str">
        <f t="shared" ref="I179:P180" si="57">IFERROR((I177-H177)/H177,"")</f>
        <v/>
      </c>
      <c r="J179" s="77" t="str">
        <f t="shared" si="57"/>
        <v/>
      </c>
      <c r="K179" s="77" t="str">
        <f t="shared" si="57"/>
        <v/>
      </c>
      <c r="L179" s="77" t="str">
        <f t="shared" si="57"/>
        <v/>
      </c>
      <c r="M179" s="77" t="str">
        <f t="shared" si="57"/>
        <v/>
      </c>
      <c r="N179" s="77" t="str">
        <f t="shared" si="57"/>
        <v/>
      </c>
      <c r="O179" s="77" t="str">
        <f t="shared" si="57"/>
        <v/>
      </c>
      <c r="P179" s="77" t="str">
        <f t="shared" si="57"/>
        <v/>
      </c>
    </row>
    <row r="180" spans="2:17" ht="29.25" customHeight="1" x14ac:dyDescent="0.7">
      <c r="C180" s="9"/>
      <c r="D180" s="7">
        <f>COUNTA($D$165:D179)+1</f>
        <v>12</v>
      </c>
      <c r="E180" s="42" t="s">
        <v>88</v>
      </c>
      <c r="F180" s="44" t="s">
        <v>89</v>
      </c>
      <c r="G180" s="26"/>
      <c r="H180" s="77" t="str">
        <f>IFERROR((H178-G178)/G178,"")</f>
        <v/>
      </c>
      <c r="I180" s="78" t="str">
        <f t="shared" si="57"/>
        <v/>
      </c>
      <c r="J180" s="77" t="str">
        <f t="shared" si="57"/>
        <v/>
      </c>
      <c r="K180" s="77" t="str">
        <f t="shared" si="57"/>
        <v/>
      </c>
      <c r="L180" s="77" t="str">
        <f t="shared" si="57"/>
        <v/>
      </c>
      <c r="M180" s="77" t="str">
        <f t="shared" si="57"/>
        <v/>
      </c>
      <c r="N180" s="77" t="str">
        <f t="shared" si="57"/>
        <v/>
      </c>
      <c r="O180" s="77" t="str">
        <f t="shared" si="57"/>
        <v/>
      </c>
      <c r="P180" s="77" t="str">
        <f t="shared" si="57"/>
        <v/>
      </c>
    </row>
    <row r="181" spans="2:17" ht="29.25" customHeight="1" x14ac:dyDescent="0.7">
      <c r="C181" s="9"/>
      <c r="D181" s="7">
        <f>COUNTA($D$165:D180)+1</f>
        <v>13</v>
      </c>
      <c r="E181" s="42" t="s">
        <v>90</v>
      </c>
      <c r="F181" s="43"/>
      <c r="G181" s="105" t="str">
        <f>IFERROR(+G173/G176,"")</f>
        <v/>
      </c>
      <c r="H181" s="106" t="str">
        <f>IFERROR(+H173/H176,"")</f>
        <v/>
      </c>
      <c r="I181" s="106" t="str">
        <f t="shared" ref="I181:P181" si="58">IFERROR(+I173/I176,"")</f>
        <v/>
      </c>
      <c r="J181" s="106" t="str">
        <f t="shared" si="58"/>
        <v/>
      </c>
      <c r="K181" s="106" t="str">
        <f t="shared" si="58"/>
        <v/>
      </c>
      <c r="L181" s="106" t="str">
        <f t="shared" si="58"/>
        <v/>
      </c>
      <c r="M181" s="106" t="str">
        <f t="shared" si="58"/>
        <v/>
      </c>
      <c r="N181" s="106" t="str">
        <f t="shared" si="58"/>
        <v/>
      </c>
      <c r="O181" s="106" t="str">
        <f t="shared" si="58"/>
        <v/>
      </c>
      <c r="P181" s="106" t="str">
        <f t="shared" si="58"/>
        <v/>
      </c>
    </row>
    <row r="182" spans="2:17" ht="29.25" customHeight="1" x14ac:dyDescent="0.7">
      <c r="D182" s="7">
        <f>COUNTA($D$165:D181)+1</f>
        <v>14</v>
      </c>
      <c r="E182" s="42" t="s">
        <v>91</v>
      </c>
      <c r="F182" s="43" t="s">
        <v>87</v>
      </c>
      <c r="G182" s="26"/>
      <c r="H182" s="77" t="str">
        <f>IFERROR((H181-G181)/G181,"")</f>
        <v/>
      </c>
      <c r="I182" s="78" t="str">
        <f>IFERROR((I181-H181)/H181,"")</f>
        <v/>
      </c>
      <c r="J182" s="77" t="str">
        <f t="shared" ref="J182:P182" si="59">IFERROR((J181-I181)/I181,"")</f>
        <v/>
      </c>
      <c r="K182" s="77" t="str">
        <f t="shared" si="59"/>
        <v/>
      </c>
      <c r="L182" s="77" t="str">
        <f t="shared" si="59"/>
        <v/>
      </c>
      <c r="M182" s="77" t="str">
        <f t="shared" si="59"/>
        <v/>
      </c>
      <c r="N182" s="77" t="str">
        <f t="shared" si="59"/>
        <v/>
      </c>
      <c r="O182" s="77" t="str">
        <f t="shared" si="59"/>
        <v/>
      </c>
      <c r="P182" s="77" t="str">
        <f t="shared" si="59"/>
        <v/>
      </c>
    </row>
    <row r="183" spans="2:17" x14ac:dyDescent="0.7">
      <c r="E183" s="71"/>
    </row>
    <row r="184" spans="2:17" ht="18" thickBot="1" x14ac:dyDescent="0.75">
      <c r="B184" s="104"/>
      <c r="C184" s="75" t="s">
        <v>143</v>
      </c>
      <c r="D184" s="4"/>
      <c r="E184" s="6"/>
      <c r="F184" s="6"/>
      <c r="L184" s="80"/>
    </row>
    <row r="185" spans="2:17" ht="29.25" customHeight="1" thickBot="1" x14ac:dyDescent="0.75">
      <c r="D185" s="181">
        <f>COUNTA($D$184:D184)+1</f>
        <v>1</v>
      </c>
      <c r="E185" s="182" t="s">
        <v>127</v>
      </c>
      <c r="F185" s="183"/>
      <c r="G185" s="184" t="str">
        <f>IF($K$86="","",$K$86)</f>
        <v/>
      </c>
      <c r="M185" s="168" t="s">
        <v>128</v>
      </c>
      <c r="N185" s="79" t="s">
        <v>129</v>
      </c>
      <c r="O185" s="79" t="s">
        <v>130</v>
      </c>
      <c r="P185" s="79" t="str">
        <f>"基準："&amp;$G185</f>
        <v>基準：</v>
      </c>
    </row>
    <row r="186" spans="2:17" ht="29.25" customHeight="1" x14ac:dyDescent="0.7">
      <c r="D186" s="81">
        <f>COUNTA($D$184:D185)+1</f>
        <v>2</v>
      </c>
      <c r="E186" s="83" t="s">
        <v>144</v>
      </c>
      <c r="F186" s="87" t="s">
        <v>108</v>
      </c>
      <c r="G186" s="203"/>
      <c r="M186" s="167" t="s">
        <v>132</v>
      </c>
      <c r="N186" s="167" t="str">
        <f>IF($G$34="就業時間換算","－",IFERROR(((HLOOKUP(DATE(YEAR($E$13)+3,MONTH($E$9),DAY($E$9)),$G190:$P201,7,FALSE))/(HLOOKUP(DATE(YEAR($E$13),MONTH($E$9),DAY($E$9)),$G190:$P201,7,FALSE)))^(1/3)-1,""))</f>
        <v/>
      </c>
      <c r="O186" s="185" t="str">
        <f>IF($G$34="人数換算","－",IFERROR(((HLOOKUP(DATE(YEAR($E$13)+3,MONTH($E$9),DAY($E$9)),$G190:$P201,8,FALSE))/(HLOOKUP(DATE(YEAR($E$13),MONTH($E$9),DAY($E$9)),$G190:$P201,8,FALSE)))^(1/3)-1,""))</f>
        <v/>
      </c>
      <c r="P186" s="210" t="str">
        <f>IFERROR(VLOOKUP($G185,【参考】最低賃金の5年間の年平均の年平均上昇率!$B$4:$C$50,2,FALSE),"")</f>
        <v/>
      </c>
      <c r="Q186" s="170" t="str">
        <f>IF($G$34="人数換算",$N186,IF($G$34="就業時間換算",$O186,""))</f>
        <v/>
      </c>
    </row>
    <row r="187" spans="2:17" ht="29.25" customHeight="1" x14ac:dyDescent="0.7">
      <c r="D187" s="81">
        <f>COUNTA($D$184:D186)+1</f>
        <v>3</v>
      </c>
      <c r="E187" s="83" t="s">
        <v>133</v>
      </c>
      <c r="F187" s="52" t="s">
        <v>108</v>
      </c>
      <c r="G187" s="204"/>
      <c r="M187" s="167" t="s">
        <v>134</v>
      </c>
      <c r="N187" s="167" t="str">
        <f>IFERROR(((HLOOKUP(DATE(YEAR($E$13)+3,MONTH($E$9),DAY($E$9)),$G190:$P201,11,FALSE))/(HLOOKUP(DATE(YEAR($E$13),MONTH($E$9),DAY($E$9)),$G190:$P201,11,FALSE)))^(1/3)-1,"")</f>
        <v/>
      </c>
      <c r="O187" s="186" t="s">
        <v>135</v>
      </c>
      <c r="P187" s="211"/>
    </row>
    <row r="188" spans="2:17" x14ac:dyDescent="0.7">
      <c r="D188" s="1"/>
      <c r="E188" s="98" t="s">
        <v>114</v>
      </c>
      <c r="G188" s="1" t="s">
        <v>136</v>
      </c>
    </row>
    <row r="189" spans="2:17" x14ac:dyDescent="0.7">
      <c r="D189" s="1"/>
      <c r="G189" s="97" t="s">
        <v>54</v>
      </c>
      <c r="H189" s="97" t="s">
        <v>55</v>
      </c>
      <c r="I189" s="97" t="s">
        <v>56</v>
      </c>
      <c r="J189" s="64" t="s">
        <v>57</v>
      </c>
      <c r="K189" s="64"/>
      <c r="L189" s="64"/>
      <c r="M189" s="64"/>
      <c r="N189" s="64"/>
      <c r="O189" s="64"/>
      <c r="P189" s="64"/>
    </row>
    <row r="190" spans="2:17" x14ac:dyDescent="0.7">
      <c r="D190" s="23"/>
      <c r="E190" s="23"/>
      <c r="F190" s="86"/>
      <c r="G190" s="95" t="str">
        <f>IF($I190="","",EDATE(H190,-12))</f>
        <v/>
      </c>
      <c r="H190" s="95" t="str">
        <f>IF($I190="","",EDATE(I190,-12))</f>
        <v/>
      </c>
      <c r="I190" s="95" t="str">
        <f>IF($I$12="","",$I$12)</f>
        <v/>
      </c>
      <c r="J190" s="96" t="str">
        <f>IF($I190="","",EDATE(I190,12))</f>
        <v/>
      </c>
      <c r="K190" s="96" t="str">
        <f t="shared" ref="K190:P190" si="60">IF($I190="","",EDATE(J190,12))</f>
        <v/>
      </c>
      <c r="L190" s="96" t="str">
        <f t="shared" si="60"/>
        <v/>
      </c>
      <c r="M190" s="96" t="str">
        <f t="shared" si="60"/>
        <v/>
      </c>
      <c r="N190" s="96" t="str">
        <f t="shared" si="60"/>
        <v/>
      </c>
      <c r="O190" s="96" t="str">
        <f t="shared" si="60"/>
        <v/>
      </c>
      <c r="P190" s="96" t="str">
        <f t="shared" si="60"/>
        <v/>
      </c>
    </row>
    <row r="191" spans="2:17" ht="29.25" customHeight="1" x14ac:dyDescent="0.7">
      <c r="D191" s="81">
        <f>COUNTA($D$184:D190)+1</f>
        <v>4</v>
      </c>
      <c r="E191" s="47" t="s">
        <v>74</v>
      </c>
      <c r="F191" s="85"/>
      <c r="G191" s="205"/>
      <c r="H191" s="142"/>
      <c r="I191" s="196"/>
      <c r="J191" s="142"/>
      <c r="K191" s="142"/>
      <c r="L191" s="142"/>
      <c r="M191" s="142"/>
      <c r="N191" s="142"/>
      <c r="O191" s="142"/>
      <c r="P191" s="142"/>
    </row>
    <row r="192" spans="2:17" ht="29.25" customHeight="1" x14ac:dyDescent="0.7">
      <c r="C192" s="9"/>
      <c r="D192" s="81">
        <f>COUNTA($D$184:D191)+1</f>
        <v>5</v>
      </c>
      <c r="E192" s="47" t="s">
        <v>75</v>
      </c>
      <c r="F192" s="85"/>
      <c r="G192" s="205"/>
      <c r="H192" s="142"/>
      <c r="I192" s="196"/>
      <c r="J192" s="142"/>
      <c r="K192" s="142"/>
      <c r="L192" s="142"/>
      <c r="M192" s="142"/>
      <c r="N192" s="142"/>
      <c r="O192" s="142"/>
      <c r="P192" s="142"/>
    </row>
    <row r="193" spans="2:16" ht="29.25" customHeight="1" x14ac:dyDescent="0.7">
      <c r="C193" s="9"/>
      <c r="D193" s="5">
        <f>COUNTA($D$184:D192)+1</f>
        <v>6</v>
      </c>
      <c r="E193" s="40" t="s">
        <v>80</v>
      </c>
      <c r="F193" s="39" t="s">
        <v>81</v>
      </c>
      <c r="G193" s="195"/>
      <c r="H193" s="142"/>
      <c r="I193" s="196"/>
      <c r="J193" s="142"/>
      <c r="K193" s="142"/>
      <c r="L193" s="142"/>
      <c r="M193" s="142"/>
      <c r="N193" s="142"/>
      <c r="O193" s="142"/>
      <c r="P193" s="142"/>
    </row>
    <row r="194" spans="2:16" ht="29.25" customHeight="1" x14ac:dyDescent="0.7">
      <c r="C194" s="9"/>
      <c r="D194" s="5">
        <f>COUNTA($D$184:D193)+1</f>
        <v>7</v>
      </c>
      <c r="E194" s="40" t="s">
        <v>82</v>
      </c>
      <c r="F194" s="41" t="s">
        <v>81</v>
      </c>
      <c r="G194" s="195"/>
      <c r="H194" s="142"/>
      <c r="I194" s="196"/>
      <c r="J194" s="142"/>
      <c r="K194" s="142"/>
      <c r="L194" s="142"/>
      <c r="M194" s="142"/>
      <c r="N194" s="142"/>
      <c r="O194" s="142"/>
      <c r="P194" s="142"/>
    </row>
    <row r="195" spans="2:16" ht="29.25" customHeight="1" x14ac:dyDescent="0.7">
      <c r="C195" s="9"/>
      <c r="D195" s="81">
        <f>COUNTA($D$184:D194)+1</f>
        <v>8</v>
      </c>
      <c r="E195" s="47" t="s">
        <v>83</v>
      </c>
      <c r="F195" s="85" t="s">
        <v>139</v>
      </c>
      <c r="G195" s="205"/>
      <c r="H195" s="142"/>
      <c r="I195" s="196"/>
      <c r="J195" s="142"/>
      <c r="K195" s="142"/>
      <c r="L195" s="142"/>
      <c r="M195" s="142"/>
      <c r="N195" s="142"/>
      <c r="O195" s="142"/>
      <c r="P195" s="142"/>
    </row>
    <row r="196" spans="2:16" ht="29.25" customHeight="1" x14ac:dyDescent="0.7">
      <c r="C196" s="9"/>
      <c r="D196" s="7">
        <f>COUNTA($D$184:D195)+1</f>
        <v>9</v>
      </c>
      <c r="E196" s="42" t="s">
        <v>84</v>
      </c>
      <c r="F196" s="43"/>
      <c r="G196" s="24" t="str">
        <f>IF($G$34="就業時間換算","",IFERROR(+G191/G193,""))</f>
        <v/>
      </c>
      <c r="H196" s="25" t="str">
        <f t="shared" ref="H196:P196" si="61">IF($G$34="就業時間換算","",IFERROR(+H191/H193,""))</f>
        <v/>
      </c>
      <c r="I196" s="36" t="str">
        <f t="shared" si="61"/>
        <v/>
      </c>
      <c r="J196" s="25" t="str">
        <f t="shared" si="61"/>
        <v/>
      </c>
      <c r="K196" s="25" t="str">
        <f t="shared" si="61"/>
        <v/>
      </c>
      <c r="L196" s="25" t="str">
        <f t="shared" si="61"/>
        <v/>
      </c>
      <c r="M196" s="25" t="str">
        <f t="shared" si="61"/>
        <v/>
      </c>
      <c r="N196" s="25" t="str">
        <f t="shared" si="61"/>
        <v/>
      </c>
      <c r="O196" s="25" t="str">
        <f t="shared" si="61"/>
        <v/>
      </c>
      <c r="P196" s="25" t="str">
        <f t="shared" si="61"/>
        <v/>
      </c>
    </row>
    <row r="197" spans="2:16" ht="29.25" customHeight="1" x14ac:dyDescent="0.7">
      <c r="C197" s="9"/>
      <c r="D197" s="7">
        <f>COUNTA($D$184:D196)+1</f>
        <v>10</v>
      </c>
      <c r="E197" s="42" t="s">
        <v>85</v>
      </c>
      <c r="F197" s="44"/>
      <c r="G197" s="24" t="str">
        <f>IF($G$34="人数換算","",IFERROR(+G191/G194,""))</f>
        <v/>
      </c>
      <c r="H197" s="25" t="str">
        <f t="shared" ref="H197:P197" si="62">IF($G$34="人数換算","",IFERROR(+H191/H194,""))</f>
        <v/>
      </c>
      <c r="I197" s="36" t="str">
        <f t="shared" si="62"/>
        <v/>
      </c>
      <c r="J197" s="25" t="str">
        <f t="shared" si="62"/>
        <v/>
      </c>
      <c r="K197" s="25" t="str">
        <f t="shared" si="62"/>
        <v/>
      </c>
      <c r="L197" s="25" t="str">
        <f t="shared" si="62"/>
        <v/>
      </c>
      <c r="M197" s="25" t="str">
        <f t="shared" si="62"/>
        <v/>
      </c>
      <c r="N197" s="25" t="str">
        <f t="shared" si="62"/>
        <v/>
      </c>
      <c r="O197" s="25" t="str">
        <f t="shared" si="62"/>
        <v/>
      </c>
      <c r="P197" s="25" t="str">
        <f t="shared" si="62"/>
        <v/>
      </c>
    </row>
    <row r="198" spans="2:16" ht="29.25" customHeight="1" x14ac:dyDescent="0.7">
      <c r="C198" s="9"/>
      <c r="D198" s="7">
        <f>COUNTA($D$184:D197)+1</f>
        <v>11</v>
      </c>
      <c r="E198" s="42" t="s">
        <v>86</v>
      </c>
      <c r="F198" s="43" t="s">
        <v>87</v>
      </c>
      <c r="G198" s="26"/>
      <c r="H198" s="77" t="str">
        <f>IFERROR((H196-G196)/G196,"")</f>
        <v/>
      </c>
      <c r="I198" s="78" t="str">
        <f t="shared" ref="I198:P199" si="63">IFERROR((I196-H196)/H196,"")</f>
        <v/>
      </c>
      <c r="J198" s="77" t="str">
        <f t="shared" si="63"/>
        <v/>
      </c>
      <c r="K198" s="77" t="str">
        <f t="shared" si="63"/>
        <v/>
      </c>
      <c r="L198" s="77" t="str">
        <f t="shared" si="63"/>
        <v/>
      </c>
      <c r="M198" s="77" t="str">
        <f t="shared" si="63"/>
        <v/>
      </c>
      <c r="N198" s="77" t="str">
        <f t="shared" si="63"/>
        <v/>
      </c>
      <c r="O198" s="77" t="str">
        <f t="shared" si="63"/>
        <v/>
      </c>
      <c r="P198" s="77" t="str">
        <f t="shared" si="63"/>
        <v/>
      </c>
    </row>
    <row r="199" spans="2:16" ht="29.25" customHeight="1" x14ac:dyDescent="0.7">
      <c r="C199" s="9"/>
      <c r="D199" s="7">
        <f>COUNTA($D$184:D198)+1</f>
        <v>12</v>
      </c>
      <c r="E199" s="42" t="s">
        <v>88</v>
      </c>
      <c r="F199" s="44" t="s">
        <v>89</v>
      </c>
      <c r="G199" s="26"/>
      <c r="H199" s="77" t="str">
        <f>IFERROR((H197-G197)/G197,"")</f>
        <v/>
      </c>
      <c r="I199" s="78" t="str">
        <f t="shared" si="63"/>
        <v/>
      </c>
      <c r="J199" s="77" t="str">
        <f t="shared" si="63"/>
        <v/>
      </c>
      <c r="K199" s="77" t="str">
        <f t="shared" si="63"/>
        <v/>
      </c>
      <c r="L199" s="77" t="str">
        <f t="shared" si="63"/>
        <v/>
      </c>
      <c r="M199" s="77" t="str">
        <f t="shared" si="63"/>
        <v/>
      </c>
      <c r="N199" s="77" t="str">
        <f t="shared" si="63"/>
        <v/>
      </c>
      <c r="O199" s="77" t="str">
        <f t="shared" si="63"/>
        <v/>
      </c>
      <c r="P199" s="77" t="str">
        <f t="shared" si="63"/>
        <v/>
      </c>
    </row>
    <row r="200" spans="2:16" ht="29.25" customHeight="1" x14ac:dyDescent="0.7">
      <c r="C200" s="9"/>
      <c r="D200" s="7">
        <f>COUNTA($D$184:D199)+1</f>
        <v>13</v>
      </c>
      <c r="E200" s="42" t="s">
        <v>90</v>
      </c>
      <c r="F200" s="43"/>
      <c r="G200" s="105" t="str">
        <f>IFERROR(+G192/G195,"")</f>
        <v/>
      </c>
      <c r="H200" s="106" t="str">
        <f>IFERROR(+H192/H195,"")</f>
        <v/>
      </c>
      <c r="I200" s="106" t="str">
        <f t="shared" ref="I200:P200" si="64">IFERROR(+I192/I195,"")</f>
        <v/>
      </c>
      <c r="J200" s="106" t="str">
        <f t="shared" si="64"/>
        <v/>
      </c>
      <c r="K200" s="106" t="str">
        <f t="shared" si="64"/>
        <v/>
      </c>
      <c r="L200" s="106" t="str">
        <f t="shared" si="64"/>
        <v/>
      </c>
      <c r="M200" s="106" t="str">
        <f t="shared" si="64"/>
        <v/>
      </c>
      <c r="N200" s="106" t="str">
        <f t="shared" si="64"/>
        <v/>
      </c>
      <c r="O200" s="106" t="str">
        <f t="shared" si="64"/>
        <v/>
      </c>
      <c r="P200" s="106" t="str">
        <f t="shared" si="64"/>
        <v/>
      </c>
    </row>
    <row r="201" spans="2:16" ht="29.25" customHeight="1" x14ac:dyDescent="0.7">
      <c r="D201" s="7">
        <f>COUNTA($D$184:D200)+1</f>
        <v>14</v>
      </c>
      <c r="E201" s="42" t="s">
        <v>91</v>
      </c>
      <c r="F201" s="43" t="s">
        <v>87</v>
      </c>
      <c r="G201" s="26"/>
      <c r="H201" s="77" t="str">
        <f>IFERROR((H200-G200)/G200,"")</f>
        <v/>
      </c>
      <c r="I201" s="78" t="str">
        <f>IFERROR((I200-H200)/H200,"")</f>
        <v/>
      </c>
      <c r="J201" s="77" t="str">
        <f t="shared" ref="J201:P201" si="65">IFERROR((J200-I200)/I200,"")</f>
        <v/>
      </c>
      <c r="K201" s="77" t="str">
        <f t="shared" si="65"/>
        <v/>
      </c>
      <c r="L201" s="77" t="str">
        <f t="shared" si="65"/>
        <v/>
      </c>
      <c r="M201" s="77" t="str">
        <f t="shared" si="65"/>
        <v/>
      </c>
      <c r="N201" s="77" t="str">
        <f t="shared" si="65"/>
        <v/>
      </c>
      <c r="O201" s="77" t="str">
        <f t="shared" si="65"/>
        <v/>
      </c>
      <c r="P201" s="77" t="str">
        <f t="shared" si="65"/>
        <v/>
      </c>
    </row>
    <row r="202" spans="2:16" x14ac:dyDescent="0.7">
      <c r="E202" s="71"/>
    </row>
    <row r="203" spans="2:16" ht="19.899999999999999" x14ac:dyDescent="0.7">
      <c r="B203" s="38" t="s">
        <v>145</v>
      </c>
      <c r="C203" s="99"/>
      <c r="G203" s="23"/>
      <c r="H203" s="23"/>
    </row>
    <row r="204" spans="2:16" x14ac:dyDescent="0.7">
      <c r="C204" s="108" t="s">
        <v>146</v>
      </c>
      <c r="D204" s="108" t="s">
        <v>147</v>
      </c>
      <c r="E204" s="100"/>
      <c r="F204" s="70"/>
    </row>
    <row r="205" spans="2:16" x14ac:dyDescent="0.7">
      <c r="C205" s="9"/>
      <c r="D205" s="102" t="s">
        <v>148</v>
      </c>
      <c r="E205" s="101"/>
      <c r="F205" s="6"/>
    </row>
    <row r="206" spans="2:16" x14ac:dyDescent="0.7">
      <c r="C206" s="9"/>
      <c r="D206" s="102" t="s">
        <v>149</v>
      </c>
      <c r="E206" s="101"/>
      <c r="F206" s="6"/>
    </row>
    <row r="207" spans="2:16" x14ac:dyDescent="0.7">
      <c r="D207" s="103" t="s">
        <v>150</v>
      </c>
      <c r="F207" s="11"/>
    </row>
    <row r="208" spans="2:16" x14ac:dyDescent="0.7">
      <c r="D208" s="156" t="s">
        <v>151</v>
      </c>
      <c r="F208" s="11"/>
    </row>
    <row r="209" spans="2:14" x14ac:dyDescent="0.7">
      <c r="D209" s="156" t="s">
        <v>152</v>
      </c>
      <c r="F209" s="11"/>
    </row>
    <row r="210" spans="2:14" x14ac:dyDescent="0.7">
      <c r="D210" s="156" t="s">
        <v>153</v>
      </c>
      <c r="F210" s="11"/>
    </row>
    <row r="211" spans="2:14" x14ac:dyDescent="0.7">
      <c r="D211" s="156" t="s">
        <v>154</v>
      </c>
      <c r="F211" s="11"/>
    </row>
    <row r="212" spans="2:14" x14ac:dyDescent="0.7">
      <c r="D212" s="156" t="s">
        <v>155</v>
      </c>
      <c r="F212" s="11"/>
    </row>
    <row r="213" spans="2:14" x14ac:dyDescent="0.7">
      <c r="E213" s="6"/>
      <c r="F213" s="6"/>
    </row>
    <row r="214" spans="2:14" ht="19.899999999999999" x14ac:dyDescent="0.7">
      <c r="B214" s="38" t="s">
        <v>156</v>
      </c>
      <c r="E214" s="6"/>
      <c r="F214" s="6"/>
    </row>
    <row r="215" spans="2:14" x14ac:dyDescent="0.7">
      <c r="B215" s="8"/>
      <c r="C215" s="102" t="s">
        <v>157</v>
      </c>
    </row>
    <row r="216" spans="2:14" x14ac:dyDescent="0.7">
      <c r="C216" s="62"/>
      <c r="D216" s="7">
        <v>1</v>
      </c>
      <c r="E216" s="66" t="s">
        <v>158</v>
      </c>
      <c r="F216" s="61" t="s">
        <v>159</v>
      </c>
      <c r="G216" s="72" t="s">
        <v>235</v>
      </c>
    </row>
    <row r="217" spans="2:14" x14ac:dyDescent="0.7">
      <c r="D217" s="67">
        <v>2</v>
      </c>
      <c r="E217" s="66" t="s">
        <v>160</v>
      </c>
      <c r="F217" s="61" t="s">
        <v>161</v>
      </c>
      <c r="G217" s="72" t="str">
        <f>IF(OR($E$9="",$E$10="",$E$9&gt;$E$10,$E$10&gt;DATEVALUE("2026/12/31")),"非該当","該当")</f>
        <v>非該当</v>
      </c>
    </row>
    <row r="218" spans="2:14" x14ac:dyDescent="0.7">
      <c r="D218" s="7">
        <v>3</v>
      </c>
      <c r="E218" s="66" t="s">
        <v>162</v>
      </c>
      <c r="F218" s="61" t="s">
        <v>163</v>
      </c>
      <c r="G218" s="72" t="s">
        <v>235</v>
      </c>
      <c r="N218" s="6"/>
    </row>
    <row r="219" spans="2:14" x14ac:dyDescent="0.7">
      <c r="D219" s="7">
        <v>4</v>
      </c>
      <c r="E219" s="66" t="s">
        <v>164</v>
      </c>
      <c r="F219" s="61" t="s">
        <v>165</v>
      </c>
      <c r="G219" s="72" t="str">
        <f>IF(③経費明細書!$G$67&gt;=1000000,"該当","非該当")</f>
        <v>非該当</v>
      </c>
      <c r="N219" s="6"/>
    </row>
    <row r="220" spans="2:14" x14ac:dyDescent="0.7">
      <c r="D220" s="7">
        <v>5</v>
      </c>
      <c r="E220" s="66" t="s">
        <v>166</v>
      </c>
      <c r="F220" s="61" t="s">
        <v>165</v>
      </c>
      <c r="G220" s="72" t="s">
        <v>235</v>
      </c>
      <c r="N220" s="6"/>
    </row>
    <row r="221" spans="2:14" x14ac:dyDescent="0.7">
      <c r="H221" s="88" t="s">
        <v>167</v>
      </c>
      <c r="I221" s="88">
        <v>2</v>
      </c>
      <c r="J221" s="88">
        <v>3</v>
      </c>
      <c r="K221" s="88">
        <v>4</v>
      </c>
      <c r="L221" s="88">
        <v>5</v>
      </c>
      <c r="M221" s="88">
        <v>6</v>
      </c>
      <c r="N221" s="6"/>
    </row>
    <row r="222" spans="2:14" x14ac:dyDescent="0.7">
      <c r="D222" s="7">
        <v>6</v>
      </c>
      <c r="E222" s="68" t="s">
        <v>168</v>
      </c>
      <c r="F222" s="69" t="s">
        <v>163</v>
      </c>
      <c r="G222" s="73" t="str">
        <f>IF(COUNTIF(H222:M222,"非該当")&gt;0,"非該当","該当")</f>
        <v>非該当</v>
      </c>
      <c r="H222" s="72" t="str">
        <f>IF(OR($G91="",$G91=【参考】業種!$E$2,$G91=【参考】業種!$F$2),"非該当","該当")</f>
        <v>非該当</v>
      </c>
      <c r="I222" s="72" t="str">
        <f>IF($G109="","－",IF(OR($G110="",$G110=【参考】業種!$E$2,$G110=【参考】業種!$F$2),"非該当","該当"))</f>
        <v>－</v>
      </c>
      <c r="J222" s="72" t="str">
        <f>IF($G128="","－",IF(OR($G129="",$G129=【参考】業種!$E$2,$G129=【参考】業種!$F$2),"非該当","該当"))</f>
        <v>－</v>
      </c>
      <c r="K222" s="72" t="str">
        <f>IF($G147="","－",IF(OR($G148="",$G148=【参考】業種!$E$2,$G148=【参考】業種!$F$2),"非該当","該当"))</f>
        <v>－</v>
      </c>
      <c r="L222" s="72" t="str">
        <f>IF($G166="","－",IF(OR($G167="",$G167=【参考】業種!$E$2,$G167=【参考】業種!$F$2),"非該当","該当"))</f>
        <v>－</v>
      </c>
      <c r="M222" s="72" t="str">
        <f>IF($G185="","－",IF(OR($G186="",$G186=【参考】業種!$E$2,$G186=【参考】業種!$F$2),"非該当","該当"))</f>
        <v>－</v>
      </c>
      <c r="N222" s="6"/>
    </row>
    <row r="223" spans="2:14" ht="35.25" x14ac:dyDescent="0.7">
      <c r="D223" s="7">
        <v>7</v>
      </c>
      <c r="E223" s="66" t="s">
        <v>169</v>
      </c>
      <c r="F223" s="61" t="s">
        <v>165</v>
      </c>
      <c r="G223" s="73" t="str">
        <f>IF(COUNTIF(H223:M223,"非該当")&gt;0,"非該当","該当")</f>
        <v>非該当</v>
      </c>
      <c r="H223" s="72" t="str">
        <f>IF(OR($Q$91="",$P$91="",$Q$91&lt;$P$91),"非該当","該当")</f>
        <v>非該当</v>
      </c>
      <c r="I223" s="72" t="str">
        <f>IF($G109="","－",IF(OR($Q$110="",$P$110="",$Q$110&lt;$P$110),"非該当","該当"))</f>
        <v>－</v>
      </c>
      <c r="J223" s="72" t="str">
        <f>IF($G128="","－",IF(OR($Q$129="",$P$129="",$Q$129&lt;$P$129),"非該当","該当"))</f>
        <v>－</v>
      </c>
      <c r="K223" s="72" t="str">
        <f>IF($G147="","－",IF(OR($Q$148="",$P$148="",$Q$148&lt;$P$148),"非該当","該当"))</f>
        <v>－</v>
      </c>
      <c r="L223" s="72" t="str">
        <f>IF($G166="","－",IF(OR($Q$167="",$P$167="",$Q$167&lt;$P$167),"非該当","該当"))</f>
        <v>－</v>
      </c>
      <c r="M223" s="72" t="str">
        <f>IF($G185="","－",IF(OR($Q$186="",$P$186="",$Q$186&lt;$P$186),"非該当","該当"))</f>
        <v>－</v>
      </c>
      <c r="N223" s="6"/>
    </row>
    <row r="224" spans="2:14" ht="35.25" x14ac:dyDescent="0.7">
      <c r="D224" s="7">
        <v>8</v>
      </c>
      <c r="E224" s="66" t="s">
        <v>170</v>
      </c>
      <c r="F224" s="61" t="s">
        <v>165</v>
      </c>
      <c r="G224" s="73" t="str">
        <f>IF(COUNTIF(H224:M224,"非該当")&gt;0,"非該当","該当")</f>
        <v>非該当</v>
      </c>
      <c r="H224" s="72" t="str">
        <f>IF(OR($N$92="",$P$91="",$N$92&lt;$P$91),"非該当","該当")</f>
        <v>非該当</v>
      </c>
      <c r="I224" s="72" t="str">
        <f>IF($G109="","－",IF(OR($N$111="",$P$110="",$N$111&lt;$P$110),"非該当","該当"))</f>
        <v>－</v>
      </c>
      <c r="J224" s="72" t="str">
        <f>IF($G128="","－",IF(OR($N$130="",$P$129="",$N$130&lt;$P$129),"非該当","該当"))</f>
        <v>－</v>
      </c>
      <c r="K224" s="72" t="str">
        <f>IF($G147="","－",IF(OR($N$149="",$P$148="",$N$149&lt;$P$148),"非該当","該当"))</f>
        <v>－</v>
      </c>
      <c r="L224" s="72" t="str">
        <f>IF($G166="","－",IF(OR($N$168="",$P$167="",$N$168&lt;$P$167),"非該当","該当"))</f>
        <v>－</v>
      </c>
      <c r="M224" s="72" t="str">
        <f>IF($G185="","－",IF(OR($N$187="",$P$186="",$N$187&lt;$P$186),"非該当","該当"))</f>
        <v>－</v>
      </c>
      <c r="N224" s="6"/>
    </row>
    <row r="225" spans="4:14" ht="35.25" x14ac:dyDescent="0.7">
      <c r="D225" s="7">
        <v>9</v>
      </c>
      <c r="E225" s="66" t="s">
        <v>171</v>
      </c>
      <c r="F225" s="61" t="s">
        <v>172</v>
      </c>
      <c r="G225" s="72" t="s">
        <v>235</v>
      </c>
      <c r="J225" s="76"/>
      <c r="N225" s="6"/>
    </row>
  </sheetData>
  <sheetProtection algorithmName="SHA-512" hashValue="ur3UvHj6IWP6QfqkJIoRkhaOauhAvTrPXw7OGVQmPjUzw7Yar40xTeF7mI+ye4zUZo4QSGvesaIxzHzqD/zCzw==" saltValue="t9+cRfzSeBJ5VDgFvJ7qbw==" spinCount="100000" sheet="1" objects="1" scenarios="1"/>
  <dataConsolidate/>
  <mergeCells count="6">
    <mergeCell ref="P186:P187"/>
    <mergeCell ref="P91:P92"/>
    <mergeCell ref="P110:P111"/>
    <mergeCell ref="P129:P130"/>
    <mergeCell ref="P148:P149"/>
    <mergeCell ref="P167:P168"/>
  </mergeCells>
  <phoneticPr fontId="1"/>
  <conditionalFormatting sqref="G225 G216:G220 G222:M224">
    <cfRule type="expression" dxfId="79" priority="10">
      <formula>G216="非該当"</formula>
    </cfRule>
  </conditionalFormatting>
  <conditionalFormatting sqref="D109:P125">
    <cfRule type="expression" dxfId="78" priority="6">
      <formula>$G$86=""</formula>
    </cfRule>
  </conditionalFormatting>
  <conditionalFormatting sqref="D128:P144">
    <cfRule type="expression" dxfId="77" priority="5">
      <formula>$H$86=""</formula>
    </cfRule>
  </conditionalFormatting>
  <conditionalFormatting sqref="D147:P163">
    <cfRule type="expression" dxfId="76" priority="4">
      <formula>$I$86=""</formula>
    </cfRule>
  </conditionalFormatting>
  <conditionalFormatting sqref="D166:P182">
    <cfRule type="expression" dxfId="75" priority="3">
      <formula>$J$86=""</formula>
    </cfRule>
  </conditionalFormatting>
  <conditionalFormatting sqref="D185:P201">
    <cfRule type="expression" dxfId="74" priority="2">
      <formula>$K$86=""</formula>
    </cfRule>
  </conditionalFormatting>
  <conditionalFormatting sqref="C5:F5">
    <cfRule type="expression" dxfId="73" priority="1">
      <formula>$C$5&lt;&gt;""</formula>
    </cfRule>
  </conditionalFormatting>
  <conditionalFormatting sqref="D36:P36 D39:P39 D41:P41 D45:P45 D75:P75 D77:P77 D81:P81 D99:P99 D102:P102 D104:P104 D118:P118 D121:P121 D123:P123 D137:P137 D140:P140 D142:P142 D156:P156 D159:P159 D161:P161 D175:P175 D178:P178 D180:P180 D194:P194 D197:P197 D199:P199 D72:P72">
    <cfRule type="expression" dxfId="72" priority="8">
      <formula>$G$34&lt;&gt;"就業時間換算"</formula>
    </cfRule>
  </conditionalFormatting>
  <conditionalFormatting sqref="D35:P35 D38:P38 D40:P40 D44:P44 D71:P71 D74:P74 D76:P76 D80:P80 D98:P98 D101:P101 D103:P103 D117:P117 D120:P120 D122:P122 D136:P136 D139:P139 D141:P141 D155:P155 D158:P158 D160:P160 D174:P174 D177:P177 D179:P179 D193:P193 D196:P196 D198:P198">
    <cfRule type="expression" dxfId="71" priority="7">
      <formula>$G$34&lt;&gt;"人数換算"</formula>
    </cfRule>
  </conditionalFormatting>
  <conditionalFormatting sqref="G27:P33 G35:P45 G64:P81 G96:P106 G115:P125 G134:P144 G153:P163 G172:P182 G191:P201">
    <cfRule type="expression" dxfId="70" priority="9">
      <formula>G$13="－"</formula>
    </cfRule>
  </conditionalFormatting>
  <dataValidations count="14">
    <dataValidation type="list" allowBlank="1" showInputMessage="1" showErrorMessage="1" sqref="G54:G55" xr:uid="{D889F968-3FFE-4EF8-8577-E2BFC15FD783}">
      <formula1>"該当,非該当"</formula1>
    </dataValidation>
    <dataValidation imeMode="halfAlpha" allowBlank="1" showInputMessage="1" showErrorMessage="1" sqref="G16:I24 G42:P42 G191:P195 G64:P69 G105:P105 G78:P78 G48:I51 G172:P176 G96:P100 G143:P143 G115:P119 G162:P162 G134:P138 G181:P181 G153:P157 G200:P200 G124:P124 G35:P37 G71:P73 G82 G27:P32" xr:uid="{8C0CFE10-468F-49D6-B9BD-6CE20912D887}"/>
    <dataValidation type="date" allowBlank="1" showInputMessage="1" showErrorMessage="1" error="補助事業期間内（2026年12月31日まで）の日付を入力してください" sqref="E10" xr:uid="{16BAB264-83A9-4694-8941-2CB51BC75DBD}">
      <formula1>45412</formula1>
      <formula2>46387</formula2>
    </dataValidation>
    <dataValidation operator="lessThanOrEqual" allowBlank="1" showInputMessage="1" showErrorMessage="1" sqref="E9" xr:uid="{93C6BE6C-EE53-4036-80A8-98092C96157C}"/>
    <dataValidation type="list" allowBlank="1" showInputMessage="1" showErrorMessage="1" sqref="G57" xr:uid="{748C4FC4-63E2-4101-8EED-302FFD14DD1E}">
      <formula1>INDIRECT($G$56)</formula1>
    </dataValidation>
    <dataValidation type="list" allowBlank="1" showInputMessage="1" showErrorMessage="1" sqref="G187" xr:uid="{49C7EE23-ADA7-463B-948F-C2AD072C45E3}">
      <formula1>INDIRECT($G$186)</formula1>
    </dataValidation>
    <dataValidation type="list" allowBlank="1" showInputMessage="1" showErrorMessage="1" sqref="G168" xr:uid="{D397BCB1-BB54-4391-A58B-5A52401C8204}">
      <formula1>INDIRECT($G$167)</formula1>
    </dataValidation>
    <dataValidation type="list" allowBlank="1" showInputMessage="1" showErrorMessage="1" sqref="G149" xr:uid="{1BBE4A30-1571-49C1-8EC5-5D0D2BB332BA}">
      <formula1>INDIRECT($G$148)</formula1>
    </dataValidation>
    <dataValidation type="list" allowBlank="1" showInputMessage="1" showErrorMessage="1" sqref="G130" xr:uid="{C3D6A39C-94F6-4784-90E3-FFBE27E6B759}">
      <formula1>INDIRECT($G$129)</formula1>
    </dataValidation>
    <dataValidation type="list" allowBlank="1" showInputMessage="1" showErrorMessage="1" sqref="G111" xr:uid="{9CD97A96-7E7C-4FB7-B970-71E8AD6EE902}">
      <formula1>INDIRECT($G$110)</formula1>
    </dataValidation>
    <dataValidation type="list" allowBlank="1" showInputMessage="1" showErrorMessage="1" sqref="G92" xr:uid="{F9386055-5392-4A5C-85D3-8904D438C8C2}">
      <formula1>INDIRECT($G$91)</formula1>
    </dataValidation>
    <dataValidation type="list" imeMode="halfAlpha" allowBlank="1" showInputMessage="1" showErrorMessage="1" sqref="G34" xr:uid="{EF394E2D-A003-4FA3-8108-5A0C51B9A6B8}">
      <formula1>"人数換算,就業時間換算"</formula1>
    </dataValidation>
    <dataValidation type="list" allowBlank="1" showInputMessage="1" showErrorMessage="1" sqref="E12" xr:uid="{235B0EE5-7039-4ED4-B1D1-CD9B9EC54B89}">
      <formula1>$G$12:$P$12</formula1>
    </dataValidation>
    <dataValidation operator="greaterThanOrEqual" allowBlank="1" showInputMessage="1" showErrorMessage="1" error="2024年3月1日以降の日付を入力ください" sqref="E7" xr:uid="{1EB669BB-4A53-47D9-B180-3758D746B17E}"/>
  </dataValidations>
  <hyperlinks>
    <hyperlink ref="H54" r:id="rId1" xr:uid="{F57A2004-5C22-4907-B714-5973E4D07C82}"/>
    <hyperlink ref="H55" r:id="rId2" xr:uid="{0DB36EBD-78CA-4269-BEE6-F2C66D7CF857}"/>
    <hyperlink ref="E58" r:id="rId3" xr:uid="{28500E7D-E5BA-499B-956D-B0097F68DE6C}"/>
    <hyperlink ref="E93" r:id="rId4" xr:uid="{B10B2240-DE7E-4821-A5FB-8C8B0D0E54E7}"/>
    <hyperlink ref="E112" r:id="rId5" xr:uid="{ABA9AA0B-D612-44C2-BF18-80216C925ED7}"/>
    <hyperlink ref="E131" r:id="rId6" xr:uid="{420A232B-4DC0-430A-B150-021C4051756D}"/>
    <hyperlink ref="E150" r:id="rId7" xr:uid="{8D73CAF0-37D9-4DE7-B4D5-F198EE260F34}"/>
    <hyperlink ref="E169" r:id="rId8" xr:uid="{125FF592-B5E2-46C4-8621-8DB8E7B6331F}"/>
    <hyperlink ref="E188" r:id="rId9" xr:uid="{C14AD127-4299-4132-B597-38EC0FE6D7A8}"/>
    <hyperlink ref="Q50" r:id="rId10" xr:uid="{6A65569D-42A3-4121-BAB2-194DA4AB77D0}"/>
    <hyperlink ref="R50" r:id="rId11" display="https://www.e-stat.go.jp/surveyitems/items/386010198" xr:uid="{CAF269CF-E24F-4644-BC5F-39B44157BA60}"/>
    <hyperlink ref="Q48" r:id="rId12" xr:uid="{70585D1D-5F96-4EC4-8DAB-18AD71E2B532}"/>
    <hyperlink ref="R48" r:id="rId13" display="https://www.e-stat.go.jp/surveyitems/items/248020026" xr:uid="{FA2F3E2B-8F88-41A1-B164-FBA148522D5B}"/>
    <hyperlink ref="Q51" r:id="rId14" xr:uid="{8039AD69-B949-4095-9A11-B7E58A0D0EA5}"/>
  </hyperlinks>
  <pageMargins left="0.23622047244094491" right="0.23622047244094491" top="0.74803149606299213" bottom="0.74803149606299213" header="0.31496062992125984" footer="0.31496062992125984"/>
  <pageSetup paperSize="9" scale="36" fitToHeight="0" orientation="portrait" r:id="rId15"/>
  <drawing r:id="rId16"/>
  <extLst>
    <ext xmlns:x14="http://schemas.microsoft.com/office/spreadsheetml/2009/9/main" uri="{CCE6A557-97BC-4b89-ADB6-D9C93CAAB3DF}">
      <x14:dataValidations xmlns:xm="http://schemas.microsoft.com/office/excel/2006/main" count="3">
        <x14:dataValidation type="list" allowBlank="1" showInputMessage="1" showErrorMessage="1" xr:uid="{E2632DC2-B0BE-4578-AEDD-DC522225A0AE}">
          <x14:formula1>
            <xm:f>【参考】最低賃金の5年間の年平均の年平均上昇率!$B$4:$B$50</xm:f>
          </x14:formula1>
          <xm:sqref>H86:K86 G85:G86</xm:sqref>
        </x14:dataValidation>
        <x14:dataValidation type="list" allowBlank="1" showInputMessage="1" showErrorMessage="1" xr:uid="{2BB43C54-7B3C-488F-A678-3062F51D74F7}">
          <x14:formula1>
            <xm:f>【参考】業種!$E$2:$X$2</xm:f>
          </x14:formula1>
          <xm:sqref>G56</xm:sqref>
        </x14:dataValidation>
        <x14:dataValidation type="list" allowBlank="1" showInputMessage="1" showErrorMessage="1" xr:uid="{D74A89C6-F775-47AE-9461-F32B2C79E138}">
          <x14:formula1>
            <xm:f>【参考】業種!$G$2:$X$2</xm:f>
          </x14:formula1>
          <xm:sqref>G91 G110 G129 G148 G167 G186</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9B0987-CE03-41D9-B0E9-DF4F243230C5}">
  <sheetPr>
    <tabColor theme="7" tint="0.79998168889431442"/>
    <pageSetUpPr fitToPage="1"/>
  </sheetPr>
  <dimension ref="A1:R225"/>
  <sheetViews>
    <sheetView showGridLines="0" zoomScale="85" zoomScaleNormal="85" workbookViewId="0">
      <pane xSplit="6" ySplit="13" topLeftCell="G14" activePane="bottomRight" state="frozen"/>
      <selection pane="topRight"/>
      <selection pane="bottomLeft"/>
      <selection pane="bottomRight" activeCell="E9" sqref="E9"/>
    </sheetView>
  </sheetViews>
  <sheetFormatPr defaultColWidth="9" defaultRowHeight="17.649999999999999" x14ac:dyDescent="0.7"/>
  <cols>
    <col min="1" max="3" width="3.75" style="1" customWidth="1"/>
    <col min="4" max="4" width="5.5" style="3" bestFit="1" customWidth="1"/>
    <col min="5" max="5" width="74" style="1" customWidth="1"/>
    <col min="6" max="6" width="31.375" style="1" bestFit="1" customWidth="1"/>
    <col min="7" max="16" width="12.5" style="1" customWidth="1"/>
    <col min="17" max="17" width="9" style="1"/>
    <col min="18" max="21" width="12.5" style="1" customWidth="1"/>
    <col min="22" max="16384" width="9" style="1"/>
  </cols>
  <sheetData>
    <row r="1" spans="1:16" ht="14.45" customHeight="1" x14ac:dyDescent="0.7">
      <c r="A1" s="149" t="s">
        <v>15</v>
      </c>
    </row>
    <row r="2" spans="1:16" ht="7.5" customHeight="1" x14ac:dyDescent="0.7">
      <c r="A2" s="71"/>
    </row>
    <row r="3" spans="1:16" ht="22.9" x14ac:dyDescent="0.7">
      <c r="B3" s="109" t="s">
        <v>47</v>
      </c>
    </row>
    <row r="4" spans="1:16" ht="16.149999999999999" customHeight="1" thickBot="1" x14ac:dyDescent="0.75">
      <c r="B4" s="8"/>
      <c r="C4" s="8"/>
    </row>
    <row r="5" spans="1:16" ht="18" thickBot="1" x14ac:dyDescent="0.75">
      <c r="B5" s="8"/>
      <c r="C5" s="189" t="str">
        <f>IF(COUNTIF(G216:G225,"非該当")&gt;0,"要件を満たしていない入力項目が残存しています。最下行の&lt;要件の充足チェック&gt;欄で詳細を確認してください。","")</f>
        <v>要件を満たしていない入力項目が残存しています。最下行の&lt;要件の充足チェック&gt;欄で詳細を確認してください。</v>
      </c>
      <c r="D5" s="191"/>
      <c r="E5" s="191"/>
      <c r="F5" s="192"/>
    </row>
    <row r="6" spans="1:16" ht="16.149999999999999" customHeight="1" x14ac:dyDescent="0.7">
      <c r="B6" s="8"/>
      <c r="J6" s="102"/>
    </row>
    <row r="7" spans="1:16" ht="16.149999999999999" customHeight="1" x14ac:dyDescent="0.7">
      <c r="D7" s="53" t="s">
        <v>48</v>
      </c>
      <c r="E7" s="206" t="str">
        <f>IF(①申請者情報!$D$6="","",①申請者情報!$D$6)</f>
        <v/>
      </c>
      <c r="J7" s="102"/>
    </row>
    <row r="8" spans="1:16" ht="16.149999999999999" customHeight="1" x14ac:dyDescent="0.7">
      <c r="D8" s="53" t="s">
        <v>49</v>
      </c>
      <c r="E8" s="180" t="str">
        <f>_xlfn.CONCAT(①申請者情報!$D$35)</f>
        <v/>
      </c>
      <c r="J8" s="102"/>
    </row>
    <row r="9" spans="1:16" ht="16.149999999999999" customHeight="1" x14ac:dyDescent="0.7">
      <c r="B9" s="8"/>
      <c r="D9" s="53" t="s">
        <v>50</v>
      </c>
      <c r="E9" s="193"/>
    </row>
    <row r="10" spans="1:16" ht="16.149999999999999" customHeight="1" x14ac:dyDescent="0.7">
      <c r="D10" s="53" t="s">
        <v>51</v>
      </c>
      <c r="E10" s="193"/>
      <c r="F10" s="84"/>
      <c r="G10" s="1" t="s">
        <v>52</v>
      </c>
    </row>
    <row r="11" spans="1:16" x14ac:dyDescent="0.7">
      <c r="C11" s="8"/>
      <c r="D11" s="53" t="s">
        <v>53</v>
      </c>
      <c r="G11" s="97" t="s">
        <v>54</v>
      </c>
      <c r="H11" s="97" t="s">
        <v>55</v>
      </c>
      <c r="I11" s="97" t="s">
        <v>56</v>
      </c>
      <c r="J11" s="187" t="s">
        <v>57</v>
      </c>
      <c r="K11" s="187"/>
      <c r="L11" s="187"/>
      <c r="M11" s="187"/>
      <c r="N11" s="187"/>
      <c r="O11" s="187"/>
      <c r="P11" s="187"/>
    </row>
    <row r="12" spans="1:16" x14ac:dyDescent="0.7">
      <c r="B12" s="8"/>
      <c r="D12" s="53" t="s">
        <v>58</v>
      </c>
      <c r="E12" s="194"/>
      <c r="G12" s="188" t="str">
        <f>IF($E$9="","",EDATE(H12,-12))</f>
        <v/>
      </c>
      <c r="H12" s="188" t="str">
        <f>IF($E$9="","",EDATE(I12,-12))</f>
        <v/>
      </c>
      <c r="I12" s="188" t="str">
        <f>IF($E$9="","",$E$9)</f>
        <v/>
      </c>
      <c r="J12" s="188" t="str">
        <f t="shared" ref="J12:P12" si="0">IF($E$9="","",EDATE(I12,12))</f>
        <v/>
      </c>
      <c r="K12" s="188" t="str">
        <f t="shared" si="0"/>
        <v/>
      </c>
      <c r="L12" s="188" t="str">
        <f t="shared" si="0"/>
        <v/>
      </c>
      <c r="M12" s="188" t="str">
        <f t="shared" si="0"/>
        <v/>
      </c>
      <c r="N12" s="188" t="str">
        <f t="shared" si="0"/>
        <v/>
      </c>
      <c r="O12" s="188" t="str">
        <f t="shared" si="0"/>
        <v/>
      </c>
      <c r="P12" s="188" t="str">
        <f t="shared" si="0"/>
        <v/>
      </c>
    </row>
    <row r="13" spans="1:16" x14ac:dyDescent="0.7">
      <c r="D13" s="1"/>
      <c r="E13" s="169" t="str">
        <f>IF(E12="","",IF(①申請者情報!$D$26="該当する",EDATE($E$12,12),$E$12))</f>
        <v/>
      </c>
      <c r="G13" s="159" t="str">
        <f>IFERROR(IF(AND(G12&lt;&gt;"",$E$13=G12),"基準年",IF($E$13&lt;G12,IF(YEAR(G12)-YEAR($E$13)&lt;4,"事業化報告"&amp;YEAR(G12)-YEAR($E$13)&amp;"年目","－"),"")),"")</f>
        <v/>
      </c>
      <c r="H13" s="159" t="str">
        <f t="shared" ref="H13:P13" si="1">IFERROR(IF(AND(H12&lt;&gt;"",$E$13=H12),"基準年",IF($E$13&lt;H12,IF(YEAR(H12)-YEAR($E$13)&lt;4,"事業化報告"&amp;YEAR(H12)-YEAR($E$13)&amp;"年目","－"),"")),"")</f>
        <v/>
      </c>
      <c r="I13" s="159" t="str">
        <f t="shared" si="1"/>
        <v/>
      </c>
      <c r="J13" s="159" t="str">
        <f t="shared" si="1"/>
        <v/>
      </c>
      <c r="K13" s="159" t="str">
        <f t="shared" si="1"/>
        <v/>
      </c>
      <c r="L13" s="159" t="str">
        <f t="shared" si="1"/>
        <v/>
      </c>
      <c r="M13" s="159" t="str">
        <f t="shared" si="1"/>
        <v/>
      </c>
      <c r="N13" s="159" t="str">
        <f t="shared" si="1"/>
        <v/>
      </c>
      <c r="O13" s="159" t="str">
        <f t="shared" si="1"/>
        <v/>
      </c>
      <c r="P13" s="159" t="str">
        <f t="shared" si="1"/>
        <v/>
      </c>
    </row>
    <row r="14" spans="1:16" ht="19.899999999999999" x14ac:dyDescent="0.7">
      <c r="B14" s="38" t="s">
        <v>59</v>
      </c>
      <c r="D14" s="1"/>
      <c r="F14" s="48"/>
    </row>
    <row r="15" spans="1:16" x14ac:dyDescent="0.7">
      <c r="B15" s="82">
        <f>MAX($B$14:B14)+1</f>
        <v>1</v>
      </c>
      <c r="C15" s="75" t="s">
        <v>60</v>
      </c>
      <c r="D15" s="46"/>
      <c r="E15" s="47"/>
      <c r="F15" s="47"/>
      <c r="G15" s="23"/>
      <c r="H15" s="23"/>
      <c r="I15" s="23"/>
      <c r="J15" s="23"/>
      <c r="K15" s="23"/>
      <c r="L15" s="23"/>
      <c r="M15" s="23"/>
      <c r="N15" s="23"/>
      <c r="O15" s="23"/>
      <c r="P15" s="23"/>
    </row>
    <row r="16" spans="1:16" ht="29.25" customHeight="1" x14ac:dyDescent="0.7">
      <c r="C16" s="163"/>
      <c r="D16" s="5" t="str">
        <f>MAX($B$15:B16)&amp;"-"&amp;COUNTA($D$15:D15)+1</f>
        <v>1-1</v>
      </c>
      <c r="E16" s="40" t="s">
        <v>61</v>
      </c>
      <c r="F16" s="41"/>
      <c r="G16" s="195"/>
      <c r="H16" s="195"/>
      <c r="I16" s="195"/>
      <c r="J16" s="37"/>
      <c r="K16" s="37"/>
      <c r="L16" s="37"/>
      <c r="M16" s="37"/>
      <c r="N16" s="37"/>
      <c r="O16" s="37"/>
      <c r="P16" s="37"/>
    </row>
    <row r="17" spans="2:16" ht="29.25" customHeight="1" x14ac:dyDescent="0.7">
      <c r="C17" s="9"/>
      <c r="D17" s="5" t="str">
        <f>MAX($B$15:B17)&amp;"-"&amp;COUNTA($D$15:D16)+1</f>
        <v>1-2</v>
      </c>
      <c r="E17" s="160" t="s">
        <v>62</v>
      </c>
      <c r="F17" s="39"/>
      <c r="G17" s="195"/>
      <c r="H17" s="195"/>
      <c r="I17" s="195"/>
      <c r="J17" s="37"/>
      <c r="K17" s="37"/>
      <c r="L17" s="37"/>
      <c r="M17" s="37"/>
      <c r="N17" s="37"/>
      <c r="O17" s="37"/>
      <c r="P17" s="37"/>
    </row>
    <row r="18" spans="2:16" ht="29.25" customHeight="1" x14ac:dyDescent="0.7">
      <c r="C18" s="9"/>
      <c r="D18" s="5" t="str">
        <f>MAX($B$15:B18)&amp;"-"&amp;COUNTA($D$15:D17)+1</f>
        <v>1-3</v>
      </c>
      <c r="E18" s="160" t="s">
        <v>63</v>
      </c>
      <c r="F18" s="39"/>
      <c r="G18" s="195"/>
      <c r="H18" s="195"/>
      <c r="I18" s="195"/>
      <c r="J18" s="37"/>
      <c r="K18" s="37"/>
      <c r="L18" s="37"/>
      <c r="M18" s="37"/>
      <c r="N18" s="37"/>
      <c r="O18" s="37"/>
      <c r="P18" s="37"/>
    </row>
    <row r="19" spans="2:16" ht="29.25" customHeight="1" x14ac:dyDescent="0.7">
      <c r="C19" s="9"/>
      <c r="D19" s="5" t="str">
        <f>MAX($B$15:B19)&amp;"-"&amp;COUNTA($D$15:D18)+1</f>
        <v>1-4</v>
      </c>
      <c r="E19" s="161" t="s">
        <v>64</v>
      </c>
      <c r="F19" s="39"/>
      <c r="G19" s="195"/>
      <c r="H19" s="195"/>
      <c r="I19" s="195"/>
      <c r="J19" s="37"/>
      <c r="K19" s="37"/>
      <c r="L19" s="37"/>
      <c r="M19" s="37"/>
      <c r="N19" s="37"/>
      <c r="O19" s="37"/>
      <c r="P19" s="37"/>
    </row>
    <row r="20" spans="2:16" ht="29.25" customHeight="1" x14ac:dyDescent="0.7">
      <c r="C20" s="9"/>
      <c r="D20" s="5" t="str">
        <f>MAX($B$15:B20)&amp;"-"&amp;COUNTA($D$15:D19)+1</f>
        <v>1-5</v>
      </c>
      <c r="E20" s="161" t="s">
        <v>65</v>
      </c>
      <c r="F20" s="39"/>
      <c r="G20" s="195"/>
      <c r="H20" s="195"/>
      <c r="I20" s="195"/>
      <c r="J20" s="37"/>
      <c r="K20" s="37"/>
      <c r="L20" s="37"/>
      <c r="M20" s="37"/>
      <c r="N20" s="37"/>
      <c r="O20" s="37"/>
      <c r="P20" s="37"/>
    </row>
    <row r="21" spans="2:16" ht="29.25" customHeight="1" x14ac:dyDescent="0.7">
      <c r="C21" s="9"/>
      <c r="D21" s="5" t="str">
        <f>MAX($B$15:B21)&amp;"-"&amp;COUNTA($D$15:D20)+1</f>
        <v>1-6</v>
      </c>
      <c r="E21" s="40" t="s">
        <v>66</v>
      </c>
      <c r="F21" s="41"/>
      <c r="G21" s="195"/>
      <c r="H21" s="195"/>
      <c r="I21" s="195"/>
      <c r="J21" s="37"/>
      <c r="K21" s="37"/>
      <c r="L21" s="37"/>
      <c r="M21" s="37"/>
      <c r="N21" s="37"/>
      <c r="O21" s="37"/>
      <c r="P21" s="37"/>
    </row>
    <row r="22" spans="2:16" ht="29.25" customHeight="1" x14ac:dyDescent="0.7">
      <c r="C22" s="9"/>
      <c r="D22" s="5" t="str">
        <f>MAX($B$15:B22)&amp;"-"&amp;COUNTA($D$15:D21)+1</f>
        <v>1-7</v>
      </c>
      <c r="E22" s="160" t="s">
        <v>67</v>
      </c>
      <c r="F22" s="39"/>
      <c r="G22" s="195"/>
      <c r="H22" s="195"/>
      <c r="I22" s="195"/>
      <c r="J22" s="37"/>
      <c r="K22" s="37"/>
      <c r="L22" s="37"/>
      <c r="M22" s="37"/>
      <c r="N22" s="37"/>
      <c r="O22" s="37"/>
      <c r="P22" s="37"/>
    </row>
    <row r="23" spans="2:16" ht="29.25" customHeight="1" x14ac:dyDescent="0.7">
      <c r="C23" s="9"/>
      <c r="D23" s="5" t="str">
        <f>MAX($B$15:B23)&amp;"-"&amp;COUNTA($D$15:D22)+1</f>
        <v>1-8</v>
      </c>
      <c r="E23" s="160" t="s">
        <v>68</v>
      </c>
      <c r="F23" s="39"/>
      <c r="G23" s="195"/>
      <c r="H23" s="195"/>
      <c r="I23" s="195"/>
      <c r="J23" s="37"/>
      <c r="K23" s="37"/>
      <c r="L23" s="37"/>
      <c r="M23" s="37"/>
      <c r="N23" s="37"/>
      <c r="O23" s="37"/>
      <c r="P23" s="37"/>
    </row>
    <row r="24" spans="2:16" ht="29.25" customHeight="1" x14ac:dyDescent="0.7">
      <c r="C24" s="9"/>
      <c r="D24" s="5" t="str">
        <f>MAX($B$15:B24)&amp;"-"&amp;COUNTA($D$15:D23)+1</f>
        <v>1-9</v>
      </c>
      <c r="E24" s="40" t="s">
        <v>69</v>
      </c>
      <c r="F24" s="41"/>
      <c r="G24" s="24">
        <f>G16-G21</f>
        <v>0</v>
      </c>
      <c r="H24" s="24">
        <f>H16-H21</f>
        <v>0</v>
      </c>
      <c r="I24" s="24">
        <f>I16-I21</f>
        <v>0</v>
      </c>
      <c r="J24" s="37"/>
      <c r="K24" s="37"/>
      <c r="L24" s="37"/>
      <c r="M24" s="37"/>
      <c r="N24" s="37"/>
      <c r="O24" s="37"/>
      <c r="P24" s="37"/>
    </row>
    <row r="25" spans="2:16" x14ac:dyDescent="0.7">
      <c r="D25" s="63"/>
      <c r="E25" s="62"/>
      <c r="F25" s="62"/>
      <c r="G25" s="62"/>
      <c r="H25" s="62"/>
      <c r="I25" s="62"/>
      <c r="J25" s="62"/>
      <c r="K25" s="62"/>
      <c r="L25" s="62"/>
      <c r="M25" s="62"/>
      <c r="N25" s="62"/>
      <c r="O25" s="62"/>
      <c r="P25" s="62"/>
    </row>
    <row r="26" spans="2:16" x14ac:dyDescent="0.7">
      <c r="B26" s="82">
        <f>MAX($B$14:B25)+1</f>
        <v>2</v>
      </c>
      <c r="C26" s="75" t="s">
        <v>70</v>
      </c>
      <c r="D26" s="46"/>
      <c r="E26" s="47"/>
      <c r="F26" s="47"/>
      <c r="G26" s="23"/>
      <c r="H26" s="23"/>
      <c r="I26" s="23"/>
      <c r="J26" s="23"/>
      <c r="K26" s="23"/>
      <c r="L26" s="23"/>
      <c r="M26" s="23"/>
      <c r="N26" s="23"/>
      <c r="O26" s="23"/>
      <c r="P26" s="23"/>
    </row>
    <row r="27" spans="2:16" ht="29.25" customHeight="1" x14ac:dyDescent="0.7">
      <c r="C27" s="62"/>
      <c r="D27" s="5" t="str">
        <f>MAX($B$15:B27)&amp;"-"&amp;COUNTA($D$26:D26)+1</f>
        <v>2-1</v>
      </c>
      <c r="E27" s="40" t="s">
        <v>71</v>
      </c>
      <c r="F27" s="39"/>
      <c r="G27" s="195"/>
      <c r="H27" s="195"/>
      <c r="I27" s="195"/>
      <c r="J27" s="195"/>
      <c r="K27" s="195"/>
      <c r="L27" s="195"/>
      <c r="M27" s="195"/>
      <c r="N27" s="142"/>
      <c r="O27" s="142"/>
      <c r="P27" s="142"/>
    </row>
    <row r="28" spans="2:16" ht="29.25" customHeight="1" x14ac:dyDescent="0.7">
      <c r="D28" s="5" t="str">
        <f>MAX($B$15:B28)&amp;"-"&amp;COUNTA($D$26:D27)+1</f>
        <v>2-2</v>
      </c>
      <c r="E28" s="40" t="s">
        <v>72</v>
      </c>
      <c r="F28" s="39"/>
      <c r="G28" s="195"/>
      <c r="H28" s="195"/>
      <c r="I28" s="195"/>
      <c r="J28" s="195"/>
      <c r="K28" s="195"/>
      <c r="L28" s="195"/>
      <c r="M28" s="195"/>
      <c r="N28" s="142"/>
      <c r="O28" s="142"/>
      <c r="P28" s="142"/>
    </row>
    <row r="29" spans="2:16" ht="29.25" customHeight="1" x14ac:dyDescent="0.7">
      <c r="D29" s="5" t="str">
        <f>MAX($B$15:B29)&amp;"-"&amp;COUNTA($D$26:D28)+1</f>
        <v>2-3</v>
      </c>
      <c r="E29" s="40" t="s">
        <v>73</v>
      </c>
      <c r="F29" s="39"/>
      <c r="G29" s="195"/>
      <c r="H29" s="195"/>
      <c r="I29" s="195"/>
      <c r="J29" s="195"/>
      <c r="K29" s="195"/>
      <c r="L29" s="195"/>
      <c r="M29" s="195"/>
      <c r="N29" s="142"/>
      <c r="O29" s="142"/>
      <c r="P29" s="142"/>
    </row>
    <row r="30" spans="2:16" ht="29.25" customHeight="1" x14ac:dyDescent="0.7">
      <c r="D30" s="5" t="str">
        <f>MAX($B$15:B30)&amp;"-"&amp;COUNTA($D$26:D29)+1</f>
        <v>2-4</v>
      </c>
      <c r="E30" s="40" t="s">
        <v>74</v>
      </c>
      <c r="F30" s="39"/>
      <c r="G30" s="195"/>
      <c r="H30" s="195"/>
      <c r="I30" s="195"/>
      <c r="J30" s="195"/>
      <c r="K30" s="195"/>
      <c r="L30" s="195"/>
      <c r="M30" s="195"/>
      <c r="N30" s="142"/>
      <c r="O30" s="142"/>
      <c r="P30" s="142"/>
    </row>
    <row r="31" spans="2:16" ht="29.25" customHeight="1" x14ac:dyDescent="0.7">
      <c r="C31" s="9"/>
      <c r="D31" s="5" t="str">
        <f>MAX($B$15:B31)&amp;"-"&amp;COUNTA($D$26:D30)+1</f>
        <v>2-5</v>
      </c>
      <c r="E31" s="40" t="s">
        <v>75</v>
      </c>
      <c r="F31" s="39"/>
      <c r="G31" s="195"/>
      <c r="H31" s="195"/>
      <c r="I31" s="195"/>
      <c r="J31" s="195"/>
      <c r="K31" s="195"/>
      <c r="L31" s="195"/>
      <c r="M31" s="195"/>
      <c r="N31" s="142"/>
      <c r="O31" s="142"/>
      <c r="P31" s="142"/>
    </row>
    <row r="32" spans="2:16" ht="29.25" customHeight="1" x14ac:dyDescent="0.7">
      <c r="C32" s="9"/>
      <c r="D32" s="5" t="str">
        <f>MAX($B$15:B32)&amp;"-"&amp;COUNTA($D$26:D31)+1</f>
        <v>2-6</v>
      </c>
      <c r="E32" s="40" t="s">
        <v>76</v>
      </c>
      <c r="F32" s="39"/>
      <c r="G32" s="195"/>
      <c r="H32" s="195"/>
      <c r="I32" s="195"/>
      <c r="J32" s="195"/>
      <c r="K32" s="195"/>
      <c r="L32" s="195"/>
      <c r="M32" s="195"/>
      <c r="N32" s="142"/>
      <c r="O32" s="142"/>
      <c r="P32" s="142"/>
    </row>
    <row r="33" spans="2:18" ht="29.25" customHeight="1" x14ac:dyDescent="0.7">
      <c r="C33" s="9"/>
      <c r="D33" s="7" t="str">
        <f>MAX($B$15:B33)&amp;"-"&amp;COUNTA($D$26:D32)+1</f>
        <v>2-7</v>
      </c>
      <c r="E33" s="164" t="s">
        <v>77</v>
      </c>
      <c r="F33" s="43"/>
      <c r="G33" s="24">
        <f>+G29+G30+G31+G32</f>
        <v>0</v>
      </c>
      <c r="H33" s="25">
        <f>+H29+H30+H31+H32</f>
        <v>0</v>
      </c>
      <c r="I33" s="36">
        <f t="shared" ref="I33:P33" si="2">+I29+I30+I31+I32</f>
        <v>0</v>
      </c>
      <c r="J33" s="25">
        <f t="shared" si="2"/>
        <v>0</v>
      </c>
      <c r="K33" s="25">
        <f t="shared" si="2"/>
        <v>0</v>
      </c>
      <c r="L33" s="25">
        <f t="shared" si="2"/>
        <v>0</v>
      </c>
      <c r="M33" s="25">
        <f t="shared" si="2"/>
        <v>0</v>
      </c>
      <c r="N33" s="25">
        <f t="shared" si="2"/>
        <v>0</v>
      </c>
      <c r="O33" s="25">
        <f t="shared" si="2"/>
        <v>0</v>
      </c>
      <c r="P33" s="25">
        <f t="shared" si="2"/>
        <v>0</v>
      </c>
    </row>
    <row r="34" spans="2:18" ht="29.25" customHeight="1" x14ac:dyDescent="0.7">
      <c r="C34" s="9"/>
      <c r="D34" s="5" t="str">
        <f>MAX($B$15:B34)&amp;"-"&amp;COUNTA($D$26:D33)+1</f>
        <v>2-8</v>
      </c>
      <c r="E34" s="165" t="s">
        <v>78</v>
      </c>
      <c r="F34" s="41" t="s">
        <v>79</v>
      </c>
      <c r="G34" s="197"/>
    </row>
    <row r="35" spans="2:18" ht="29.25" customHeight="1" x14ac:dyDescent="0.7">
      <c r="C35" s="9"/>
      <c r="D35" s="5" t="str">
        <f>MAX($B$15:B35)&amp;"-"&amp;COUNTA($D$26:D34)+1</f>
        <v>2-9</v>
      </c>
      <c r="E35" s="165" t="s">
        <v>80</v>
      </c>
      <c r="F35" s="39" t="s">
        <v>81</v>
      </c>
      <c r="G35" s="195"/>
      <c r="H35" s="142"/>
      <c r="I35" s="196"/>
      <c r="J35" s="142"/>
      <c r="K35" s="142"/>
      <c r="L35" s="142"/>
      <c r="M35" s="142"/>
      <c r="N35" s="142"/>
      <c r="O35" s="142"/>
      <c r="P35" s="142"/>
    </row>
    <row r="36" spans="2:18" ht="29.25" customHeight="1" x14ac:dyDescent="0.7">
      <c r="C36" s="9"/>
      <c r="D36" s="5" t="str">
        <f>MAX($B$15:B36)&amp;"-"&amp;COUNTA($D$26:D35)+1</f>
        <v>2-10</v>
      </c>
      <c r="E36" s="165" t="s">
        <v>82</v>
      </c>
      <c r="F36" s="41" t="s">
        <v>81</v>
      </c>
      <c r="G36" s="195"/>
      <c r="H36" s="142"/>
      <c r="I36" s="196"/>
      <c r="J36" s="142"/>
      <c r="K36" s="142"/>
      <c r="L36" s="142"/>
      <c r="M36" s="142"/>
      <c r="N36" s="142"/>
      <c r="O36" s="142"/>
      <c r="P36" s="142"/>
    </row>
    <row r="37" spans="2:18" ht="29.25" customHeight="1" x14ac:dyDescent="0.7">
      <c r="C37" s="9"/>
      <c r="D37" s="5" t="str">
        <f>MAX($B$15:B37)&amp;"-"&amp;COUNTA($D$26:D36)+1</f>
        <v>2-11</v>
      </c>
      <c r="E37" s="165" t="s">
        <v>83</v>
      </c>
      <c r="F37" s="39" t="s">
        <v>81</v>
      </c>
      <c r="G37" s="195"/>
      <c r="H37" s="142"/>
      <c r="I37" s="196"/>
      <c r="J37" s="142"/>
      <c r="K37" s="142"/>
      <c r="L37" s="142"/>
      <c r="M37" s="142"/>
      <c r="N37" s="142"/>
      <c r="O37" s="142"/>
      <c r="P37" s="142"/>
    </row>
    <row r="38" spans="2:18" ht="29.25" customHeight="1" x14ac:dyDescent="0.7">
      <c r="C38" s="9"/>
      <c r="D38" s="7" t="str">
        <f>MAX($B$15:B38)&amp;"-"&amp;COUNTA($D$26:D37)+1</f>
        <v>2-12</v>
      </c>
      <c r="E38" s="164" t="s">
        <v>84</v>
      </c>
      <c r="F38" s="43"/>
      <c r="G38" s="24" t="str">
        <f t="shared" ref="G38:P38" si="3">IFERROR(+G30/G35,"")</f>
        <v/>
      </c>
      <c r="H38" s="25" t="str">
        <f t="shared" si="3"/>
        <v/>
      </c>
      <c r="I38" s="36" t="str">
        <f t="shared" si="3"/>
        <v/>
      </c>
      <c r="J38" s="25" t="str">
        <f t="shared" si="3"/>
        <v/>
      </c>
      <c r="K38" s="25" t="str">
        <f t="shared" si="3"/>
        <v/>
      </c>
      <c r="L38" s="25" t="str">
        <f t="shared" si="3"/>
        <v/>
      </c>
      <c r="M38" s="25" t="str">
        <f t="shared" si="3"/>
        <v/>
      </c>
      <c r="N38" s="25" t="str">
        <f t="shared" si="3"/>
        <v/>
      </c>
      <c r="O38" s="25" t="str">
        <f t="shared" si="3"/>
        <v/>
      </c>
      <c r="P38" s="25" t="str">
        <f t="shared" si="3"/>
        <v/>
      </c>
    </row>
    <row r="39" spans="2:18" ht="29.25" customHeight="1" x14ac:dyDescent="0.7">
      <c r="C39" s="9"/>
      <c r="D39" s="7" t="str">
        <f>MAX($B$15:B39)&amp;"-"&amp;COUNTA($D$26:D38)+1</f>
        <v>2-13</v>
      </c>
      <c r="E39" s="164" t="s">
        <v>85</v>
      </c>
      <c r="F39" s="44"/>
      <c r="G39" s="24" t="str">
        <f t="shared" ref="G39:P39" si="4">IFERROR(+G30/G36,"")</f>
        <v/>
      </c>
      <c r="H39" s="25" t="str">
        <f t="shared" si="4"/>
        <v/>
      </c>
      <c r="I39" s="36" t="str">
        <f t="shared" si="4"/>
        <v/>
      </c>
      <c r="J39" s="25" t="str">
        <f t="shared" si="4"/>
        <v/>
      </c>
      <c r="K39" s="25" t="str">
        <f t="shared" si="4"/>
        <v/>
      </c>
      <c r="L39" s="25" t="str">
        <f t="shared" si="4"/>
        <v/>
      </c>
      <c r="M39" s="25" t="str">
        <f t="shared" si="4"/>
        <v/>
      </c>
      <c r="N39" s="25" t="str">
        <f t="shared" si="4"/>
        <v/>
      </c>
      <c r="O39" s="25" t="str">
        <f t="shared" si="4"/>
        <v/>
      </c>
      <c r="P39" s="25" t="str">
        <f t="shared" si="4"/>
        <v/>
      </c>
    </row>
    <row r="40" spans="2:18" ht="29.25" customHeight="1" x14ac:dyDescent="0.7">
      <c r="C40" s="9"/>
      <c r="D40" s="7" t="str">
        <f>MAX($B$15:B40)&amp;"-"&amp;COUNTA($D$26:D39)+1</f>
        <v>2-14</v>
      </c>
      <c r="E40" s="164" t="s">
        <v>86</v>
      </c>
      <c r="F40" s="43" t="s">
        <v>87</v>
      </c>
      <c r="G40" s="26"/>
      <c r="H40" s="77" t="str">
        <f t="shared" ref="H40:P41" si="5">IFERROR((H38-G38)/G38,"")</f>
        <v/>
      </c>
      <c r="I40" s="78" t="str">
        <f t="shared" si="5"/>
        <v/>
      </c>
      <c r="J40" s="77" t="str">
        <f t="shared" si="5"/>
        <v/>
      </c>
      <c r="K40" s="77" t="str">
        <f t="shared" si="5"/>
        <v/>
      </c>
      <c r="L40" s="77" t="str">
        <f t="shared" si="5"/>
        <v/>
      </c>
      <c r="M40" s="77" t="str">
        <f t="shared" si="5"/>
        <v/>
      </c>
      <c r="N40" s="77" t="str">
        <f t="shared" si="5"/>
        <v/>
      </c>
      <c r="O40" s="77" t="str">
        <f t="shared" si="5"/>
        <v/>
      </c>
      <c r="P40" s="77" t="str">
        <f t="shared" si="5"/>
        <v/>
      </c>
    </row>
    <row r="41" spans="2:18" ht="29.25" customHeight="1" x14ac:dyDescent="0.7">
      <c r="C41" s="9"/>
      <c r="D41" s="7" t="str">
        <f>MAX($B$15:B41)&amp;"-"&amp;COUNTA($D$26:D40)+1</f>
        <v>2-15</v>
      </c>
      <c r="E41" s="164" t="s">
        <v>88</v>
      </c>
      <c r="F41" s="44" t="s">
        <v>89</v>
      </c>
      <c r="G41" s="26"/>
      <c r="H41" s="77" t="str">
        <f t="shared" si="5"/>
        <v/>
      </c>
      <c r="I41" s="78" t="str">
        <f t="shared" si="5"/>
        <v/>
      </c>
      <c r="J41" s="77" t="str">
        <f t="shared" si="5"/>
        <v/>
      </c>
      <c r="K41" s="77" t="str">
        <f t="shared" si="5"/>
        <v/>
      </c>
      <c r="L41" s="77" t="str">
        <f t="shared" si="5"/>
        <v/>
      </c>
      <c r="M41" s="77" t="str">
        <f t="shared" si="5"/>
        <v/>
      </c>
      <c r="N41" s="77" t="str">
        <f t="shared" si="5"/>
        <v/>
      </c>
      <c r="O41" s="77" t="str">
        <f t="shared" si="5"/>
        <v/>
      </c>
      <c r="P41" s="77" t="str">
        <f t="shared" si="5"/>
        <v/>
      </c>
    </row>
    <row r="42" spans="2:18" ht="29.25" customHeight="1" x14ac:dyDescent="0.7">
      <c r="C42" s="9"/>
      <c r="D42" s="7" t="str">
        <f>MAX($B$15:B42)&amp;"-"&amp;COUNTA($D$26:D41)+1</f>
        <v>2-16</v>
      </c>
      <c r="E42" s="164" t="s">
        <v>90</v>
      </c>
      <c r="F42" s="43"/>
      <c r="G42" s="105" t="str">
        <f t="shared" ref="G42" si="6">IFERROR(+G31/G37,"")</f>
        <v/>
      </c>
      <c r="H42" s="106" t="str">
        <f>IFERROR(+H31/H37,"")</f>
        <v/>
      </c>
      <c r="I42" s="107" t="str">
        <f>IFERROR(+I31/I37,"")</f>
        <v/>
      </c>
      <c r="J42" s="106" t="str">
        <f>IFERROR(+J31/J37,"")</f>
        <v/>
      </c>
      <c r="K42" s="106" t="str">
        <f t="shared" ref="K42:P42" si="7">IFERROR(+K31/K37,"")</f>
        <v/>
      </c>
      <c r="L42" s="106" t="str">
        <f t="shared" si="7"/>
        <v/>
      </c>
      <c r="M42" s="106" t="str">
        <f t="shared" si="7"/>
        <v/>
      </c>
      <c r="N42" s="106" t="str">
        <f t="shared" si="7"/>
        <v/>
      </c>
      <c r="O42" s="106" t="str">
        <f t="shared" si="7"/>
        <v/>
      </c>
      <c r="P42" s="25" t="str">
        <f t="shared" si="7"/>
        <v/>
      </c>
    </row>
    <row r="43" spans="2:18" ht="29.25" customHeight="1" x14ac:dyDescent="0.7">
      <c r="C43" s="9"/>
      <c r="D43" s="7" t="str">
        <f>MAX($B$15:B43)&amp;"-"&amp;COUNTA($D$26:D42)+1</f>
        <v>2-17</v>
      </c>
      <c r="E43" s="164" t="s">
        <v>91</v>
      </c>
      <c r="F43" s="43" t="s">
        <v>87</v>
      </c>
      <c r="G43" s="26"/>
      <c r="H43" s="77" t="str">
        <f>IFERROR((H42-G42)/G42,"")</f>
        <v/>
      </c>
      <c r="I43" s="78" t="str">
        <f>IFERROR((I42-H42)/H42,"")</f>
        <v/>
      </c>
      <c r="J43" s="77" t="str">
        <f>IFERROR((J42-I42)/I42,"")</f>
        <v/>
      </c>
      <c r="K43" s="77" t="str">
        <f t="shared" ref="K43:P43" si="8">IFERROR((K42-J42)/J42,"")</f>
        <v/>
      </c>
      <c r="L43" s="77" t="str">
        <f t="shared" si="8"/>
        <v/>
      </c>
      <c r="M43" s="77" t="str">
        <f t="shared" si="8"/>
        <v/>
      </c>
      <c r="N43" s="77" t="str">
        <f t="shared" si="8"/>
        <v/>
      </c>
      <c r="O43" s="77" t="str">
        <f t="shared" si="8"/>
        <v/>
      </c>
      <c r="P43" s="77" t="str">
        <f t="shared" si="8"/>
        <v/>
      </c>
    </row>
    <row r="44" spans="2:18" ht="29.25" customHeight="1" x14ac:dyDescent="0.7">
      <c r="C44" s="9"/>
      <c r="D44" s="162" t="str">
        <f>MAX($B$15:B44)&amp;"-"&amp;COUNTA($D$26:D43)+1</f>
        <v>2-18</v>
      </c>
      <c r="E44" s="164" t="s">
        <v>92</v>
      </c>
      <c r="F44" s="43"/>
      <c r="G44" s="24" t="str">
        <f>IFERROR(+G33/(G35+G37),"")</f>
        <v/>
      </c>
      <c r="H44" s="25" t="str">
        <f t="shared" ref="H44" si="9">IFERROR(+H33/(H35+H37),"")</f>
        <v/>
      </c>
      <c r="I44" s="36" t="str">
        <f>IFERROR(+I33/(I35+I37),"")</f>
        <v/>
      </c>
      <c r="J44" s="25" t="str">
        <f t="shared" ref="J44:P44" si="10">IFERROR(+J33/(J35+J37),"")</f>
        <v/>
      </c>
      <c r="K44" s="25" t="str">
        <f t="shared" si="10"/>
        <v/>
      </c>
      <c r="L44" s="25" t="str">
        <f t="shared" si="10"/>
        <v/>
      </c>
      <c r="M44" s="25" t="str">
        <f t="shared" si="10"/>
        <v/>
      </c>
      <c r="N44" s="25" t="str">
        <f t="shared" si="10"/>
        <v/>
      </c>
      <c r="O44" s="25" t="str">
        <f t="shared" si="10"/>
        <v/>
      </c>
      <c r="P44" s="25" t="str">
        <f t="shared" si="10"/>
        <v/>
      </c>
    </row>
    <row r="45" spans="2:18" ht="29.25" customHeight="1" x14ac:dyDescent="0.7">
      <c r="C45" s="9"/>
      <c r="D45" s="7" t="str">
        <f>MAX($B$15:B45)&amp;"-"&amp;COUNTA($D$26:D44)+1</f>
        <v>2-19</v>
      </c>
      <c r="E45" s="164" t="s">
        <v>93</v>
      </c>
      <c r="F45" s="44"/>
      <c r="G45" s="24" t="str">
        <f t="shared" ref="G45:H45" si="11">IFERROR(+G33/(G36+G37),"")</f>
        <v/>
      </c>
      <c r="H45" s="25" t="str">
        <f t="shared" si="11"/>
        <v/>
      </c>
      <c r="I45" s="36" t="str">
        <f>IFERROR(+I33/(I36+I37),"")</f>
        <v/>
      </c>
      <c r="J45" s="25" t="str">
        <f t="shared" ref="J45:P45" si="12">IFERROR(+J33/(J36+J37),"")</f>
        <v/>
      </c>
      <c r="K45" s="25" t="str">
        <f t="shared" si="12"/>
        <v/>
      </c>
      <c r="L45" s="25" t="str">
        <f t="shared" si="12"/>
        <v/>
      </c>
      <c r="M45" s="25" t="str">
        <f t="shared" si="12"/>
        <v/>
      </c>
      <c r="N45" s="25" t="str">
        <f t="shared" si="12"/>
        <v/>
      </c>
      <c r="O45" s="25" t="str">
        <f t="shared" si="12"/>
        <v/>
      </c>
      <c r="P45" s="25" t="str">
        <f t="shared" si="12"/>
        <v/>
      </c>
    </row>
    <row r="46" spans="2:18" x14ac:dyDescent="0.7">
      <c r="D46" s="63"/>
      <c r="E46" s="62"/>
      <c r="F46" s="62"/>
      <c r="G46" s="62"/>
      <c r="H46" s="62"/>
      <c r="I46" s="62"/>
      <c r="J46" s="62"/>
      <c r="K46" s="62"/>
      <c r="L46" s="62"/>
      <c r="M46" s="62"/>
      <c r="N46" s="62"/>
      <c r="O46" s="62"/>
      <c r="P46" s="62"/>
    </row>
    <row r="47" spans="2:18" x14ac:dyDescent="0.7">
      <c r="B47" s="82">
        <f>MAX($B$14:B46)+1</f>
        <v>3</v>
      </c>
      <c r="C47" s="75" t="s">
        <v>94</v>
      </c>
      <c r="D47" s="46"/>
      <c r="E47" s="47"/>
      <c r="F47" s="47"/>
      <c r="G47" s="23"/>
      <c r="H47" s="23"/>
      <c r="I47" s="23"/>
      <c r="J47" s="23"/>
      <c r="K47" s="23"/>
      <c r="L47" s="23"/>
      <c r="M47" s="23"/>
      <c r="N47" s="23"/>
      <c r="O47" s="23"/>
      <c r="P47" s="23"/>
    </row>
    <row r="48" spans="2:18" ht="29.25" customHeight="1" x14ac:dyDescent="0.7">
      <c r="C48" s="62"/>
      <c r="D48" s="5" t="str">
        <f>MAX($B$15:B48)&amp;"-"&amp;COUNTA($D$47:D47)+1</f>
        <v>3-1</v>
      </c>
      <c r="E48" s="40" t="s">
        <v>95</v>
      </c>
      <c r="F48" s="39" t="s">
        <v>96</v>
      </c>
      <c r="G48" s="195"/>
      <c r="H48" s="142"/>
      <c r="I48" s="196"/>
      <c r="J48" s="37"/>
      <c r="K48" s="37"/>
      <c r="L48" s="37"/>
      <c r="M48" s="37"/>
      <c r="N48" s="37"/>
      <c r="O48" s="37"/>
      <c r="P48" s="37"/>
      <c r="Q48" s="98" t="s">
        <v>97</v>
      </c>
      <c r="R48" s="98" t="s">
        <v>98</v>
      </c>
    </row>
    <row r="49" spans="2:18" ht="29.25" customHeight="1" x14ac:dyDescent="0.7">
      <c r="D49" s="5" t="str">
        <f>MAX($B$15:B49)&amp;"-"&amp;COUNTA($D$47:D48)+1</f>
        <v>3-2</v>
      </c>
      <c r="E49" s="40" t="s">
        <v>99</v>
      </c>
      <c r="F49" s="39"/>
      <c r="G49" s="195"/>
      <c r="H49" s="142"/>
      <c r="I49" s="196"/>
      <c r="J49" s="37"/>
      <c r="K49" s="37"/>
      <c r="L49" s="37"/>
      <c r="M49" s="37"/>
      <c r="N49" s="37"/>
      <c r="O49" s="37"/>
      <c r="P49" s="37"/>
    </row>
    <row r="50" spans="2:18" ht="29.25" customHeight="1" x14ac:dyDescent="0.7">
      <c r="D50" s="5" t="str">
        <f>MAX($B$15:B50)&amp;"-"&amp;COUNTA($D$47:D49)+1</f>
        <v>3-3</v>
      </c>
      <c r="E50" s="40" t="s">
        <v>100</v>
      </c>
      <c r="F50" s="39" t="s">
        <v>101</v>
      </c>
      <c r="G50" s="195"/>
      <c r="H50" s="142"/>
      <c r="I50" s="196"/>
      <c r="J50" s="37"/>
      <c r="K50" s="37"/>
      <c r="L50" s="37"/>
      <c r="M50" s="37"/>
      <c r="N50" s="37"/>
      <c r="O50" s="37"/>
      <c r="P50" s="37"/>
      <c r="Q50" s="98" t="s">
        <v>102</v>
      </c>
      <c r="R50" s="98" t="s">
        <v>103</v>
      </c>
    </row>
    <row r="51" spans="2:18" ht="29.25" customHeight="1" x14ac:dyDescent="0.7">
      <c r="D51" s="5" t="str">
        <f>MAX($B$15:B51)&amp;"-"&amp;COUNTA($D$47:D50)+1</f>
        <v>3-4</v>
      </c>
      <c r="E51" s="40" t="s">
        <v>104</v>
      </c>
      <c r="F51" s="39" t="s">
        <v>101</v>
      </c>
      <c r="G51" s="195"/>
      <c r="H51" s="142"/>
      <c r="I51" s="196"/>
      <c r="J51" s="37"/>
      <c r="K51" s="37"/>
      <c r="L51" s="37"/>
      <c r="M51" s="37"/>
      <c r="N51" s="37"/>
      <c r="O51" s="37"/>
      <c r="P51" s="37"/>
      <c r="Q51" s="98" t="s">
        <v>105</v>
      </c>
    </row>
    <row r="52" spans="2:18" x14ac:dyDescent="0.7">
      <c r="E52" s="6"/>
      <c r="F52" s="6"/>
    </row>
    <row r="53" spans="2:18" x14ac:dyDescent="0.7">
      <c r="B53" s="82">
        <f>MAX($B$14:B52)+1</f>
        <v>4</v>
      </c>
      <c r="C53" s="74" t="s">
        <v>106</v>
      </c>
    </row>
    <row r="54" spans="2:18" ht="29.25" customHeight="1" x14ac:dyDescent="0.7">
      <c r="C54" s="62"/>
      <c r="D54" s="5" t="str">
        <f>MAX($B$15:B54)&amp;"-"&amp;COUNTA($D$53:D53)+1</f>
        <v>4-1</v>
      </c>
      <c r="E54" s="40" t="s">
        <v>107</v>
      </c>
      <c r="F54" s="39" t="s">
        <v>108</v>
      </c>
      <c r="G54" s="198"/>
      <c r="H54" s="150" t="s">
        <v>109</v>
      </c>
    </row>
    <row r="55" spans="2:18" ht="29.25" customHeight="1" x14ac:dyDescent="0.7">
      <c r="D55" s="5" t="str">
        <f>MAX($B$15:B55)&amp;"-"&amp;COUNTA($D$53:D54)+1</f>
        <v>4-2</v>
      </c>
      <c r="E55" s="40" t="s">
        <v>110</v>
      </c>
      <c r="F55" s="39" t="s">
        <v>108</v>
      </c>
      <c r="G55" s="198"/>
      <c r="H55" s="150" t="s">
        <v>111</v>
      </c>
    </row>
    <row r="56" spans="2:18" ht="29.25" customHeight="1" x14ac:dyDescent="0.7">
      <c r="D56" s="5" t="str">
        <f>MAX($B$15:B56)&amp;"-"&amp;COUNTA($D$53:D55)+1</f>
        <v>4-3</v>
      </c>
      <c r="E56" s="47" t="s">
        <v>112</v>
      </c>
      <c r="F56" s="39" t="s">
        <v>108</v>
      </c>
      <c r="G56" s="199"/>
    </row>
    <row r="57" spans="2:18" ht="29.25" customHeight="1" x14ac:dyDescent="0.7">
      <c r="D57" s="5" t="str">
        <f>MAX($B$15:B57)&amp;"-"&amp;COUNTA($D$53:D56)+1</f>
        <v>4-4</v>
      </c>
      <c r="E57" s="47" t="s">
        <v>113</v>
      </c>
      <c r="F57" s="39" t="s">
        <v>108</v>
      </c>
      <c r="G57" s="199"/>
    </row>
    <row r="58" spans="2:18" x14ac:dyDescent="0.7">
      <c r="E58" s="98" t="s">
        <v>114</v>
      </c>
      <c r="F58" s="6"/>
      <c r="G58" s="6"/>
      <c r="H58" s="6"/>
    </row>
    <row r="59" spans="2:18" x14ac:dyDescent="0.7">
      <c r="E59" s="6"/>
      <c r="F59" s="6"/>
    </row>
    <row r="60" spans="2:18" ht="19.899999999999999" x14ac:dyDescent="0.7">
      <c r="B60" s="38" t="s">
        <v>115</v>
      </c>
      <c r="D60" s="1"/>
    </row>
    <row r="61" spans="2:18" x14ac:dyDescent="0.7">
      <c r="B61" s="82">
        <f>MAX($B$14:B60)+1</f>
        <v>5</v>
      </c>
      <c r="C61" s="74" t="s">
        <v>116</v>
      </c>
      <c r="D61" s="4"/>
      <c r="E61" s="6"/>
      <c r="F61" s="6"/>
    </row>
    <row r="62" spans="2:18" x14ac:dyDescent="0.7">
      <c r="B62" s="82"/>
      <c r="C62" s="178" t="s">
        <v>117</v>
      </c>
      <c r="D62" s="4"/>
      <c r="E62" s="6"/>
      <c r="F62" s="6"/>
    </row>
    <row r="63" spans="2:18" x14ac:dyDescent="0.7">
      <c r="B63" s="82"/>
      <c r="C63" s="178" t="s">
        <v>118</v>
      </c>
      <c r="D63" s="4"/>
      <c r="E63" s="6"/>
      <c r="F63" s="6"/>
    </row>
    <row r="64" spans="2:18" ht="29.25" customHeight="1" x14ac:dyDescent="0.7">
      <c r="C64" s="62"/>
      <c r="D64" s="5" t="str">
        <f>MAX($B$15:B64)&amp;"-"&amp;COUNTA($D$61:D61)+1</f>
        <v>5-1</v>
      </c>
      <c r="E64" s="40" t="s">
        <v>71</v>
      </c>
      <c r="F64" s="39"/>
      <c r="G64" s="195"/>
      <c r="H64" s="142"/>
      <c r="I64" s="196"/>
      <c r="J64" s="142"/>
      <c r="K64" s="142"/>
      <c r="L64" s="142"/>
      <c r="M64" s="142"/>
      <c r="N64" s="142"/>
      <c r="O64" s="142"/>
      <c r="P64" s="142"/>
    </row>
    <row r="65" spans="3:16" ht="29.25" customHeight="1" x14ac:dyDescent="0.7">
      <c r="D65" s="5" t="str">
        <f>MAX($B$15:B65)&amp;"-"&amp;COUNTA($D$61:D64)+1</f>
        <v>5-2</v>
      </c>
      <c r="E65" s="40" t="s">
        <v>72</v>
      </c>
      <c r="F65" s="39"/>
      <c r="G65" s="195"/>
      <c r="H65" s="142"/>
      <c r="I65" s="196"/>
      <c r="J65" s="142"/>
      <c r="K65" s="142"/>
      <c r="L65" s="142"/>
      <c r="M65" s="142"/>
      <c r="N65" s="142"/>
      <c r="O65" s="142"/>
      <c r="P65" s="142"/>
    </row>
    <row r="66" spans="3:16" ht="29.25" customHeight="1" x14ac:dyDescent="0.7">
      <c r="D66" s="5" t="str">
        <f>MAX($B$15:B66)&amp;"-"&amp;COUNTA($D$61:D65)+1</f>
        <v>5-3</v>
      </c>
      <c r="E66" s="40" t="s">
        <v>73</v>
      </c>
      <c r="F66" s="39"/>
      <c r="G66" s="195"/>
      <c r="H66" s="142"/>
      <c r="I66" s="196"/>
      <c r="J66" s="142"/>
      <c r="K66" s="142"/>
      <c r="L66" s="142"/>
      <c r="M66" s="142"/>
      <c r="N66" s="142"/>
      <c r="O66" s="142"/>
      <c r="P66" s="142"/>
    </row>
    <row r="67" spans="3:16" ht="29.25" customHeight="1" x14ac:dyDescent="0.7">
      <c r="C67" s="9"/>
      <c r="D67" s="7" t="str">
        <f>MAX($B$15:B67)&amp;"-"&amp;COUNTA($D$61:D66)+1</f>
        <v>5-4</v>
      </c>
      <c r="E67" s="42" t="s">
        <v>74</v>
      </c>
      <c r="F67" s="43"/>
      <c r="G67" s="105">
        <f>+G96+G115+G134+G153+G172+G191</f>
        <v>0</v>
      </c>
      <c r="H67" s="106">
        <f t="shared" ref="H67:P68" si="13">+H96+H115+H134+H153+H172+H191</f>
        <v>0</v>
      </c>
      <c r="I67" s="107">
        <f t="shared" si="13"/>
        <v>0</v>
      </c>
      <c r="J67" s="106">
        <f t="shared" si="13"/>
        <v>0</v>
      </c>
      <c r="K67" s="106">
        <f t="shared" si="13"/>
        <v>0</v>
      </c>
      <c r="L67" s="106">
        <f t="shared" si="13"/>
        <v>0</v>
      </c>
      <c r="M67" s="106">
        <f t="shared" si="13"/>
        <v>0</v>
      </c>
      <c r="N67" s="106">
        <f t="shared" si="13"/>
        <v>0</v>
      </c>
      <c r="O67" s="106">
        <f t="shared" si="13"/>
        <v>0</v>
      </c>
      <c r="P67" s="106">
        <f t="shared" si="13"/>
        <v>0</v>
      </c>
    </row>
    <row r="68" spans="3:16" ht="29.25" customHeight="1" x14ac:dyDescent="0.7">
      <c r="C68" s="9"/>
      <c r="D68" s="7" t="str">
        <f>MAX($B$15:B68)&amp;"-"&amp;COUNTA($D$61:D67)+1</f>
        <v>5-5</v>
      </c>
      <c r="E68" s="42" t="s">
        <v>75</v>
      </c>
      <c r="F68" s="43"/>
      <c r="G68" s="105">
        <f>+G97+G116+G135+G154+G173+G192</f>
        <v>0</v>
      </c>
      <c r="H68" s="106">
        <f t="shared" si="13"/>
        <v>0</v>
      </c>
      <c r="I68" s="107">
        <f t="shared" si="13"/>
        <v>0</v>
      </c>
      <c r="J68" s="106">
        <f t="shared" si="13"/>
        <v>0</v>
      </c>
      <c r="K68" s="106">
        <f t="shared" si="13"/>
        <v>0</v>
      </c>
      <c r="L68" s="106">
        <f t="shared" si="13"/>
        <v>0</v>
      </c>
      <c r="M68" s="106">
        <f t="shared" si="13"/>
        <v>0</v>
      </c>
      <c r="N68" s="106">
        <f t="shared" si="13"/>
        <v>0</v>
      </c>
      <c r="O68" s="106">
        <f t="shared" si="13"/>
        <v>0</v>
      </c>
      <c r="P68" s="106">
        <f>+P97+P116+P135+P154+P173+P192</f>
        <v>0</v>
      </c>
    </row>
    <row r="69" spans="3:16" ht="29.25" customHeight="1" x14ac:dyDescent="0.7">
      <c r="C69" s="9"/>
      <c r="D69" s="5" t="str">
        <f>MAX($B$15:B69)&amp;"-"&amp;COUNTA($D$61:D68)+1</f>
        <v>5-6</v>
      </c>
      <c r="E69" s="40" t="s">
        <v>76</v>
      </c>
      <c r="F69" s="39"/>
      <c r="G69" s="195"/>
      <c r="H69" s="142"/>
      <c r="I69" s="196"/>
      <c r="J69" s="142"/>
      <c r="K69" s="142"/>
      <c r="L69" s="142"/>
      <c r="M69" s="142"/>
      <c r="N69" s="142"/>
      <c r="O69" s="142"/>
      <c r="P69" s="142"/>
    </row>
    <row r="70" spans="3:16" ht="29.25" customHeight="1" x14ac:dyDescent="0.7">
      <c r="C70" s="9"/>
      <c r="D70" s="7" t="str">
        <f>MAX($B$15:B70)&amp;"-"&amp;COUNTA($D$61:D69)+1</f>
        <v>5-7</v>
      </c>
      <c r="E70" s="164" t="s">
        <v>77</v>
      </c>
      <c r="F70" s="43"/>
      <c r="G70" s="24">
        <f>+G66+G67+G68+G69</f>
        <v>0</v>
      </c>
      <c r="H70" s="25">
        <f t="shared" ref="H70:P70" si="14">+H66+H67+H68+H69</f>
        <v>0</v>
      </c>
      <c r="I70" s="36">
        <f t="shared" si="14"/>
        <v>0</v>
      </c>
      <c r="J70" s="25">
        <f t="shared" si="14"/>
        <v>0</v>
      </c>
      <c r="K70" s="25">
        <f t="shared" si="14"/>
        <v>0</v>
      </c>
      <c r="L70" s="25">
        <f t="shared" si="14"/>
        <v>0</v>
      </c>
      <c r="M70" s="25">
        <f t="shared" si="14"/>
        <v>0</v>
      </c>
      <c r="N70" s="25">
        <f t="shared" si="14"/>
        <v>0</v>
      </c>
      <c r="O70" s="25">
        <f t="shared" si="14"/>
        <v>0</v>
      </c>
      <c r="P70" s="25">
        <f t="shared" si="14"/>
        <v>0</v>
      </c>
    </row>
    <row r="71" spans="3:16" ht="29.25" customHeight="1" x14ac:dyDescent="0.7">
      <c r="C71" s="9"/>
      <c r="D71" s="7" t="str">
        <f>MAX($B$15:B71)&amp;"-"&amp;COUNTA($D$61:D70)+1</f>
        <v>5-8</v>
      </c>
      <c r="E71" s="164" t="s">
        <v>80</v>
      </c>
      <c r="F71" s="43" t="s">
        <v>81</v>
      </c>
      <c r="G71" s="105">
        <f>IF($G$34="就業時間換算","",+G98+G117+G136+G155+G174+G193)</f>
        <v>0</v>
      </c>
      <c r="H71" s="106">
        <f t="shared" ref="H71:P71" si="15">IF($G$34="就業時間換算","",+H98+H117+H136+H155+H174+H193)</f>
        <v>0</v>
      </c>
      <c r="I71" s="107">
        <f t="shared" si="15"/>
        <v>0</v>
      </c>
      <c r="J71" s="106">
        <f t="shared" si="15"/>
        <v>0</v>
      </c>
      <c r="K71" s="106">
        <f t="shared" si="15"/>
        <v>0</v>
      </c>
      <c r="L71" s="106">
        <f t="shared" si="15"/>
        <v>0</v>
      </c>
      <c r="M71" s="106">
        <f t="shared" si="15"/>
        <v>0</v>
      </c>
      <c r="N71" s="106">
        <f t="shared" si="15"/>
        <v>0</v>
      </c>
      <c r="O71" s="106">
        <f t="shared" si="15"/>
        <v>0</v>
      </c>
      <c r="P71" s="106">
        <f t="shared" si="15"/>
        <v>0</v>
      </c>
    </row>
    <row r="72" spans="3:16" ht="29.25" customHeight="1" x14ac:dyDescent="0.7">
      <c r="C72" s="9"/>
      <c r="D72" s="7" t="str">
        <f>MAX($B$15:B72)&amp;"-"&amp;COUNTA($D$61:D71)+1</f>
        <v>5-9</v>
      </c>
      <c r="E72" s="164" t="s">
        <v>82</v>
      </c>
      <c r="F72" s="44" t="s">
        <v>81</v>
      </c>
      <c r="G72" s="105">
        <f>IF($G$34="人数換算","",+G99+G118+G137+G156+G175+G194)</f>
        <v>0</v>
      </c>
      <c r="H72" s="106">
        <f t="shared" ref="H72:P72" si="16">IF($G$34="人数換算","",+H99+H118+H137+H156+H175+H194)</f>
        <v>0</v>
      </c>
      <c r="I72" s="107">
        <f t="shared" si="16"/>
        <v>0</v>
      </c>
      <c r="J72" s="106">
        <f t="shared" si="16"/>
        <v>0</v>
      </c>
      <c r="K72" s="106">
        <f t="shared" si="16"/>
        <v>0</v>
      </c>
      <c r="L72" s="106">
        <f t="shared" si="16"/>
        <v>0</v>
      </c>
      <c r="M72" s="106">
        <f t="shared" si="16"/>
        <v>0</v>
      </c>
      <c r="N72" s="106">
        <f t="shared" si="16"/>
        <v>0</v>
      </c>
      <c r="O72" s="106">
        <f t="shared" si="16"/>
        <v>0</v>
      </c>
      <c r="P72" s="106">
        <f t="shared" si="16"/>
        <v>0</v>
      </c>
    </row>
    <row r="73" spans="3:16" ht="29.25" customHeight="1" x14ac:dyDescent="0.7">
      <c r="C73" s="9"/>
      <c r="D73" s="7" t="str">
        <f>MAX($B$15:B73)&amp;"-"&amp;COUNTA($D$61:D72)+1</f>
        <v>5-10</v>
      </c>
      <c r="E73" s="164" t="s">
        <v>83</v>
      </c>
      <c r="F73" s="44" t="s">
        <v>81</v>
      </c>
      <c r="G73" s="105">
        <f>+G100+G119+G138+G157+G176+G195</f>
        <v>0</v>
      </c>
      <c r="H73" s="106">
        <f t="shared" ref="H73:P73" si="17">+H100+H119+H138+H157+H176+H195</f>
        <v>0</v>
      </c>
      <c r="I73" s="107">
        <f t="shared" si="17"/>
        <v>0</v>
      </c>
      <c r="J73" s="106">
        <f t="shared" si="17"/>
        <v>0</v>
      </c>
      <c r="K73" s="106">
        <f t="shared" si="17"/>
        <v>0</v>
      </c>
      <c r="L73" s="106">
        <f t="shared" si="17"/>
        <v>0</v>
      </c>
      <c r="M73" s="106">
        <f t="shared" si="17"/>
        <v>0</v>
      </c>
      <c r="N73" s="106">
        <f t="shared" si="17"/>
        <v>0</v>
      </c>
      <c r="O73" s="106">
        <f t="shared" si="17"/>
        <v>0</v>
      </c>
      <c r="P73" s="106">
        <f t="shared" si="17"/>
        <v>0</v>
      </c>
    </row>
    <row r="74" spans="3:16" ht="29.25" customHeight="1" x14ac:dyDescent="0.7">
      <c r="C74" s="9"/>
      <c r="D74" s="7" t="str">
        <f>MAX($B$15:B74)&amp;"-"&amp;COUNTA($D$61:D73)+1</f>
        <v>5-11</v>
      </c>
      <c r="E74" s="164" t="s">
        <v>84</v>
      </c>
      <c r="F74" s="43"/>
      <c r="G74" s="24" t="str">
        <f>IFERROR(+G67/G71,"")</f>
        <v/>
      </c>
      <c r="H74" s="25" t="str">
        <f>IFERROR(+H67/H71,"")</f>
        <v/>
      </c>
      <c r="I74" s="36" t="str">
        <f>IFERROR(+I67/I71,"")</f>
        <v/>
      </c>
      <c r="J74" s="25" t="str">
        <f t="shared" ref="J74:P74" si="18">IFERROR(+J67/J71,"")</f>
        <v/>
      </c>
      <c r="K74" s="25" t="str">
        <f t="shared" si="18"/>
        <v/>
      </c>
      <c r="L74" s="25" t="str">
        <f t="shared" si="18"/>
        <v/>
      </c>
      <c r="M74" s="25" t="str">
        <f t="shared" si="18"/>
        <v/>
      </c>
      <c r="N74" s="25" t="str">
        <f t="shared" si="18"/>
        <v/>
      </c>
      <c r="O74" s="25" t="str">
        <f t="shared" si="18"/>
        <v/>
      </c>
      <c r="P74" s="25" t="str">
        <f t="shared" si="18"/>
        <v/>
      </c>
    </row>
    <row r="75" spans="3:16" ht="29.25" customHeight="1" x14ac:dyDescent="0.7">
      <c r="C75" s="9"/>
      <c r="D75" s="7" t="str">
        <f>MAX($B$15:B75)&amp;"-"&amp;COUNTA($D$61:D74)+1</f>
        <v>5-12</v>
      </c>
      <c r="E75" s="164" t="s">
        <v>85</v>
      </c>
      <c r="F75" s="44"/>
      <c r="G75" s="24" t="str">
        <f>IFERROR(+G67/G72,"")</f>
        <v/>
      </c>
      <c r="H75" s="25" t="str">
        <f>IFERROR(+H67/H72,"")</f>
        <v/>
      </c>
      <c r="I75" s="36" t="str">
        <f t="shared" ref="I75:P75" si="19">IFERROR(+I67/I72,"")</f>
        <v/>
      </c>
      <c r="J75" s="25" t="str">
        <f>IFERROR(+J67/J72,"")</f>
        <v/>
      </c>
      <c r="K75" s="25" t="str">
        <f t="shared" si="19"/>
        <v/>
      </c>
      <c r="L75" s="25" t="str">
        <f t="shared" si="19"/>
        <v/>
      </c>
      <c r="M75" s="25" t="str">
        <f t="shared" si="19"/>
        <v/>
      </c>
      <c r="N75" s="25" t="str">
        <f t="shared" si="19"/>
        <v/>
      </c>
      <c r="O75" s="25" t="str">
        <f t="shared" si="19"/>
        <v/>
      </c>
      <c r="P75" s="25" t="str">
        <f t="shared" si="19"/>
        <v/>
      </c>
    </row>
    <row r="76" spans="3:16" ht="29.25" customHeight="1" x14ac:dyDescent="0.7">
      <c r="C76" s="9"/>
      <c r="D76" s="7" t="str">
        <f>MAX($B$15:B76)&amp;"-"&amp;COUNTA($D$61:D75)+1</f>
        <v>5-13</v>
      </c>
      <c r="E76" s="164" t="s">
        <v>86</v>
      </c>
      <c r="F76" s="43" t="s">
        <v>87</v>
      </c>
      <c r="G76" s="26"/>
      <c r="H76" s="77" t="str">
        <f>IFERROR((H74-G74)/G74,"")</f>
        <v/>
      </c>
      <c r="I76" s="78" t="str">
        <f t="shared" ref="I76:P77" si="20">IFERROR((I74-H74)/H74,"")</f>
        <v/>
      </c>
      <c r="J76" s="77" t="str">
        <f t="shared" si="20"/>
        <v/>
      </c>
      <c r="K76" s="77" t="str">
        <f t="shared" si="20"/>
        <v/>
      </c>
      <c r="L76" s="77" t="str">
        <f t="shared" si="20"/>
        <v/>
      </c>
      <c r="M76" s="77" t="str">
        <f t="shared" si="20"/>
        <v/>
      </c>
      <c r="N76" s="77" t="str">
        <f t="shared" si="20"/>
        <v/>
      </c>
      <c r="O76" s="77" t="str">
        <f t="shared" si="20"/>
        <v/>
      </c>
      <c r="P76" s="77" t="str">
        <f t="shared" si="20"/>
        <v/>
      </c>
    </row>
    <row r="77" spans="3:16" ht="29.25" customHeight="1" x14ac:dyDescent="0.7">
      <c r="C77" s="9"/>
      <c r="D77" s="7" t="str">
        <f>MAX($B$15:B77)&amp;"-"&amp;COUNTA($D$61:D76)+1</f>
        <v>5-14</v>
      </c>
      <c r="E77" s="164" t="s">
        <v>88</v>
      </c>
      <c r="F77" s="44" t="s">
        <v>89</v>
      </c>
      <c r="G77" s="26"/>
      <c r="H77" s="77" t="str">
        <f>IFERROR((H75-G75)/G75,"")</f>
        <v/>
      </c>
      <c r="I77" s="78" t="str">
        <f t="shared" si="20"/>
        <v/>
      </c>
      <c r="J77" s="77" t="str">
        <f t="shared" si="20"/>
        <v/>
      </c>
      <c r="K77" s="77" t="str">
        <f t="shared" si="20"/>
        <v/>
      </c>
      <c r="L77" s="77" t="str">
        <f t="shared" si="20"/>
        <v/>
      </c>
      <c r="M77" s="77" t="str">
        <f t="shared" si="20"/>
        <v/>
      </c>
      <c r="N77" s="77" t="str">
        <f t="shared" si="20"/>
        <v/>
      </c>
      <c r="O77" s="77" t="str">
        <f t="shared" si="20"/>
        <v/>
      </c>
      <c r="P77" s="77" t="str">
        <f t="shared" si="20"/>
        <v/>
      </c>
    </row>
    <row r="78" spans="3:16" ht="29.25" customHeight="1" x14ac:dyDescent="0.7">
      <c r="C78" s="9"/>
      <c r="D78" s="7" t="str">
        <f>MAX($B$15:B78)&amp;"-"&amp;COUNTA($D$61:D77)+1</f>
        <v>5-15</v>
      </c>
      <c r="E78" s="164" t="s">
        <v>90</v>
      </c>
      <c r="F78" s="43"/>
      <c r="G78" s="105" t="str">
        <f t="shared" ref="G78" si="21">IFERROR(+G68/G73,"")</f>
        <v/>
      </c>
      <c r="H78" s="106" t="str">
        <f>IFERROR(+H68/H73,"")</f>
        <v/>
      </c>
      <c r="I78" s="106" t="str">
        <f t="shared" ref="I78:P78" si="22">IFERROR(+I68/I73,"")</f>
        <v/>
      </c>
      <c r="J78" s="106" t="str">
        <f t="shared" si="22"/>
        <v/>
      </c>
      <c r="K78" s="106" t="str">
        <f t="shared" si="22"/>
        <v/>
      </c>
      <c r="L78" s="106" t="str">
        <f t="shared" si="22"/>
        <v/>
      </c>
      <c r="M78" s="106" t="str">
        <f t="shared" si="22"/>
        <v/>
      </c>
      <c r="N78" s="106" t="str">
        <f t="shared" si="22"/>
        <v/>
      </c>
      <c r="O78" s="106" t="str">
        <f t="shared" si="22"/>
        <v/>
      </c>
      <c r="P78" s="106" t="str">
        <f t="shared" si="22"/>
        <v/>
      </c>
    </row>
    <row r="79" spans="3:16" ht="29.25" customHeight="1" x14ac:dyDescent="0.7">
      <c r="C79" s="9"/>
      <c r="D79" s="7" t="str">
        <f>MAX($B$15:B79)&amp;"-"&amp;COUNTA($D$61:D78)+1</f>
        <v>5-16</v>
      </c>
      <c r="E79" s="164" t="s">
        <v>91</v>
      </c>
      <c r="F79" s="43" t="s">
        <v>87</v>
      </c>
      <c r="G79" s="26"/>
      <c r="H79" s="77" t="str">
        <f>IFERROR((H78-G78)/G78,"")</f>
        <v/>
      </c>
      <c r="I79" s="78" t="str">
        <f>IFERROR((I78-H78)/H78,"")</f>
        <v/>
      </c>
      <c r="J79" s="77" t="str">
        <f t="shared" ref="J79:P79" si="23">IFERROR((J78-I78)/I78,"")</f>
        <v/>
      </c>
      <c r="K79" s="77" t="str">
        <f t="shared" si="23"/>
        <v/>
      </c>
      <c r="L79" s="77" t="str">
        <f t="shared" si="23"/>
        <v/>
      </c>
      <c r="M79" s="77" t="str">
        <f t="shared" si="23"/>
        <v/>
      </c>
      <c r="N79" s="77" t="str">
        <f t="shared" si="23"/>
        <v/>
      </c>
      <c r="O79" s="77" t="str">
        <f t="shared" si="23"/>
        <v/>
      </c>
      <c r="P79" s="77" t="str">
        <f t="shared" si="23"/>
        <v/>
      </c>
    </row>
    <row r="80" spans="3:16" ht="29.25" customHeight="1" x14ac:dyDescent="0.7">
      <c r="C80" s="9"/>
      <c r="D80" s="7" t="str">
        <f>MAX($B$15:B80)&amp;"-"&amp;COUNTA($D$61:D79)+1</f>
        <v>5-17</v>
      </c>
      <c r="E80" s="164" t="s">
        <v>92</v>
      </c>
      <c r="F80" s="43"/>
      <c r="G80" s="24" t="str">
        <f>IFERROR(+G70/(G71+G73),"")</f>
        <v/>
      </c>
      <c r="H80" s="25" t="str">
        <f t="shared" ref="H80:P80" si="24">IFERROR(+H70/(H71+H73),"")</f>
        <v/>
      </c>
      <c r="I80" s="36" t="str">
        <f>IFERROR(+I70/(I71+I73),"")</f>
        <v/>
      </c>
      <c r="J80" s="25" t="str">
        <f t="shared" si="24"/>
        <v/>
      </c>
      <c r="K80" s="25" t="str">
        <f t="shared" si="24"/>
        <v/>
      </c>
      <c r="L80" s="25" t="str">
        <f t="shared" si="24"/>
        <v/>
      </c>
      <c r="M80" s="25" t="str">
        <f t="shared" si="24"/>
        <v/>
      </c>
      <c r="N80" s="25" t="str">
        <f t="shared" si="24"/>
        <v/>
      </c>
      <c r="O80" s="25" t="str">
        <f t="shared" si="24"/>
        <v/>
      </c>
      <c r="P80" s="25" t="str">
        <f t="shared" si="24"/>
        <v/>
      </c>
    </row>
    <row r="81" spans="2:17" ht="29.25" customHeight="1" x14ac:dyDescent="0.7">
      <c r="C81" s="9"/>
      <c r="D81" s="7" t="str">
        <f>MAX($B$15:B81)&amp;"-"&amp;COUNTA($D$61:D80)+1</f>
        <v>5-18</v>
      </c>
      <c r="E81" s="164" t="s">
        <v>93</v>
      </c>
      <c r="F81" s="44"/>
      <c r="G81" s="24" t="str">
        <f t="shared" ref="G81" si="25">IFERROR(+G70/(G72+G73),"")</f>
        <v/>
      </c>
      <c r="H81" s="25" t="str">
        <f>IFERROR(+H70/(H72+H73),"")</f>
        <v/>
      </c>
      <c r="I81" s="36" t="str">
        <f>IFERROR(+I70/(I72+I73),"")</f>
        <v/>
      </c>
      <c r="J81" s="25" t="str">
        <f t="shared" ref="J81:P81" si="26">IFERROR(+J70/(J72+J73),"")</f>
        <v/>
      </c>
      <c r="K81" s="25" t="str">
        <f t="shared" si="26"/>
        <v/>
      </c>
      <c r="L81" s="25" t="str">
        <f t="shared" si="26"/>
        <v/>
      </c>
      <c r="M81" s="25" t="str">
        <f t="shared" si="26"/>
        <v/>
      </c>
      <c r="N81" s="25" t="str">
        <f t="shared" si="26"/>
        <v/>
      </c>
      <c r="O81" s="25" t="str">
        <f t="shared" si="26"/>
        <v/>
      </c>
      <c r="P81" s="25" t="str">
        <f t="shared" si="26"/>
        <v/>
      </c>
    </row>
    <row r="82" spans="2:17" ht="29.25" customHeight="1" x14ac:dyDescent="0.7">
      <c r="D82" s="5" t="str">
        <f>MAX($B$15:B82)&amp;"-"&amp;COUNTA($D$61:D81)+1</f>
        <v>5-19</v>
      </c>
      <c r="E82" s="40" t="s">
        <v>119</v>
      </c>
      <c r="F82" s="39" t="s">
        <v>87</v>
      </c>
      <c r="G82" s="200"/>
      <c r="H82" s="102" t="s">
        <v>120</v>
      </c>
    </row>
    <row r="83" spans="2:17" x14ac:dyDescent="0.7">
      <c r="E83" s="6"/>
      <c r="F83" s="6"/>
    </row>
    <row r="84" spans="2:17" x14ac:dyDescent="0.7">
      <c r="B84" s="82">
        <f>MAX($B$14:B83)+1</f>
        <v>6</v>
      </c>
      <c r="C84" s="74" t="s">
        <v>121</v>
      </c>
      <c r="D84" s="81"/>
      <c r="E84" s="23"/>
      <c r="F84" s="23"/>
      <c r="G84" s="23"/>
    </row>
    <row r="85" spans="2:17" ht="29.25" customHeight="1" x14ac:dyDescent="0.7">
      <c r="D85" s="5" t="str">
        <f>MAX($B$15:B85)&amp;"-"&amp;COUNTA($D$84:D84)+1</f>
        <v>6-1</v>
      </c>
      <c r="E85" s="47" t="s">
        <v>122</v>
      </c>
      <c r="F85" s="39" t="s">
        <v>108</v>
      </c>
      <c r="G85" s="201"/>
      <c r="I85" s="65"/>
    </row>
    <row r="86" spans="2:17" ht="29.25" customHeight="1" x14ac:dyDescent="0.7">
      <c r="D86" s="5" t="str">
        <f>MAX($B$15:B86)&amp;"-"&amp;COUNTA($D$84:D85)+1</f>
        <v>6-2</v>
      </c>
      <c r="E86" s="47" t="s">
        <v>123</v>
      </c>
      <c r="F86" s="39" t="s">
        <v>124</v>
      </c>
      <c r="G86" s="202"/>
      <c r="H86" s="202"/>
      <c r="I86" s="202"/>
      <c r="J86" s="202"/>
      <c r="K86" s="202"/>
    </row>
    <row r="87" spans="2:17" x14ac:dyDescent="0.7">
      <c r="C87" s="9"/>
      <c r="D87" s="9"/>
      <c r="E87" s="108" t="s">
        <v>125</v>
      </c>
      <c r="F87" s="70"/>
      <c r="G87" s="62"/>
      <c r="H87" s="62"/>
    </row>
    <row r="88" spans="2:17" x14ac:dyDescent="0.7">
      <c r="E88" s="6"/>
      <c r="F88" s="6"/>
    </row>
    <row r="89" spans="2:17" ht="18" thickBot="1" x14ac:dyDescent="0.75">
      <c r="B89" s="104"/>
      <c r="C89" s="75" t="s">
        <v>126</v>
      </c>
      <c r="D89" s="4"/>
      <c r="E89" s="6"/>
      <c r="F89" s="6"/>
    </row>
    <row r="90" spans="2:17" ht="29.25" customHeight="1" thickBot="1" x14ac:dyDescent="0.75">
      <c r="D90" s="181">
        <f>COUNTA($D108:D$108)+1</f>
        <v>1</v>
      </c>
      <c r="E90" s="182" t="s">
        <v>127</v>
      </c>
      <c r="F90" s="183"/>
      <c r="G90" s="184" t="str">
        <f>IF($G$85="","",$G$85)</f>
        <v/>
      </c>
      <c r="H90" s="6"/>
      <c r="M90" s="168" t="s">
        <v>128</v>
      </c>
      <c r="N90" s="79" t="s">
        <v>129</v>
      </c>
      <c r="O90" s="79" t="s">
        <v>130</v>
      </c>
      <c r="P90" s="79" t="str">
        <f>"基準："&amp;$G90</f>
        <v>基準：</v>
      </c>
    </row>
    <row r="91" spans="2:17" ht="29.25" customHeight="1" x14ac:dyDescent="0.7">
      <c r="D91" s="81">
        <f>COUNTA($D$108:D109)+1</f>
        <v>2</v>
      </c>
      <c r="E91" s="83" t="s">
        <v>131</v>
      </c>
      <c r="F91" s="87" t="s">
        <v>108</v>
      </c>
      <c r="G91" s="203"/>
      <c r="H91" s="6"/>
      <c r="M91" s="167" t="s">
        <v>132</v>
      </c>
      <c r="N91" s="167" t="str">
        <f>IF($G$34="就業時間換算","－",IFERROR(((HLOOKUP(DATE(YEAR($E$13)+3,MONTH($E$9),DAY($E$9)),$G95:$P106,7,FALSE))/(HLOOKUP(DATE(YEAR($E$13),MONTH($E$9),DAY($E$9)),$G95:$P106,7,FALSE)))^(1/3)-1,""))</f>
        <v/>
      </c>
      <c r="O91" s="185" t="str">
        <f>IF($G$34="人数換算","－",IFERROR(((HLOOKUP(DATE(YEAR($E$13)+3,MONTH($E$9),DAY($E$9)),$G95:$P106,8,FALSE))/(HLOOKUP(DATE(YEAR($E$13),MONTH($E$9),DAY($E$9)),$G95:$P106,8,FALSE)))^(1/3)-1,""))</f>
        <v/>
      </c>
      <c r="P91" s="210" t="str">
        <f>IFERROR(VLOOKUP($G90,【参考】最低賃金の5年間の年平均の年平均上昇率!$B$4:$C$50,2,FALSE),"")</f>
        <v/>
      </c>
      <c r="Q91" s="170" t="str">
        <f>IF($G$34="人数換算",$N91,IF($G$34="就業時間換算",$O91,""))</f>
        <v/>
      </c>
    </row>
    <row r="92" spans="2:17" ht="29.25" customHeight="1" x14ac:dyDescent="0.7">
      <c r="D92" s="81">
        <f>COUNTA($D$108:D110)+1</f>
        <v>3</v>
      </c>
      <c r="E92" s="83" t="s">
        <v>133</v>
      </c>
      <c r="F92" s="52" t="s">
        <v>108</v>
      </c>
      <c r="G92" s="204"/>
      <c r="H92" s="6"/>
      <c r="M92" s="167" t="s">
        <v>134</v>
      </c>
      <c r="N92" s="167" t="str">
        <f>IFERROR(((HLOOKUP(DATE(YEAR($E$13)+3,MONTH($E$9),DAY($E$9)),$G95:$P106,11,FALSE))/(HLOOKUP(DATE(YEAR($E$13),MONTH($E$9),DAY($E$9)),$G95:$P106,11,FALSE)))^(1/3)-1,"")</f>
        <v/>
      </c>
      <c r="O92" s="186" t="s">
        <v>135</v>
      </c>
      <c r="P92" s="211"/>
    </row>
    <row r="93" spans="2:17" x14ac:dyDescent="0.7">
      <c r="D93" s="1"/>
      <c r="E93" s="98" t="s">
        <v>114</v>
      </c>
      <c r="G93" s="1" t="s">
        <v>136</v>
      </c>
    </row>
    <row r="94" spans="2:17" x14ac:dyDescent="0.7">
      <c r="D94" s="1"/>
      <c r="G94" s="97" t="s">
        <v>54</v>
      </c>
      <c r="H94" s="97" t="s">
        <v>55</v>
      </c>
      <c r="I94" s="97" t="s">
        <v>56</v>
      </c>
      <c r="J94" s="64" t="s">
        <v>57</v>
      </c>
      <c r="K94" s="64"/>
      <c r="L94" s="64"/>
      <c r="M94" s="64"/>
      <c r="N94" s="64"/>
      <c r="O94" s="64"/>
      <c r="P94" s="64"/>
    </row>
    <row r="95" spans="2:17" x14ac:dyDescent="0.7">
      <c r="D95" s="23"/>
      <c r="E95" s="23"/>
      <c r="F95" s="86"/>
      <c r="G95" s="95" t="str">
        <f>IF($I95="","",EDATE(H95,-12))</f>
        <v/>
      </c>
      <c r="H95" s="95" t="str">
        <f>IF($I95="","",EDATE(I95,-12))</f>
        <v/>
      </c>
      <c r="I95" s="95" t="str">
        <f>IF($I$12="","",$I$12)</f>
        <v/>
      </c>
      <c r="J95" s="96" t="str">
        <f>IF($I95="","",EDATE(I95,12))</f>
        <v/>
      </c>
      <c r="K95" s="96" t="str">
        <f t="shared" ref="K95:N95" si="27">IF($I95="","",EDATE(J95,12))</f>
        <v/>
      </c>
      <c r="L95" s="96" t="str">
        <f t="shared" si="27"/>
        <v/>
      </c>
      <c r="M95" s="96" t="str">
        <f t="shared" si="27"/>
        <v/>
      </c>
      <c r="N95" s="96" t="str">
        <f t="shared" si="27"/>
        <v/>
      </c>
      <c r="O95" s="96" t="str">
        <f>IF($I95="","",EDATE(N95,12))</f>
        <v/>
      </c>
      <c r="P95" s="96" t="str">
        <f t="shared" ref="P95" si="28">IF($I95="","",EDATE(O95,12))</f>
        <v/>
      </c>
    </row>
    <row r="96" spans="2:17" ht="29.25" customHeight="1" x14ac:dyDescent="0.7">
      <c r="D96" s="5">
        <f>COUNTA($D$108:D114)+1</f>
        <v>4</v>
      </c>
      <c r="E96" s="40" t="s">
        <v>74</v>
      </c>
      <c r="F96" s="39"/>
      <c r="G96" s="195"/>
      <c r="H96" s="142"/>
      <c r="I96" s="196"/>
      <c r="J96" s="142"/>
      <c r="K96" s="142"/>
      <c r="L96" s="142"/>
      <c r="M96" s="142"/>
      <c r="N96" s="142"/>
      <c r="O96" s="142"/>
      <c r="P96" s="142"/>
    </row>
    <row r="97" spans="2:17" ht="29.25" customHeight="1" x14ac:dyDescent="0.7">
      <c r="C97" s="9"/>
      <c r="D97" s="5">
        <f>COUNTA($D$108:D115)+1</f>
        <v>5</v>
      </c>
      <c r="E97" s="40" t="s">
        <v>75</v>
      </c>
      <c r="F97" s="39"/>
      <c r="G97" s="195"/>
      <c r="H97" s="142"/>
      <c r="I97" s="196"/>
      <c r="J97" s="142"/>
      <c r="K97" s="142"/>
      <c r="L97" s="142"/>
      <c r="M97" s="142"/>
      <c r="N97" s="142"/>
      <c r="O97" s="142"/>
      <c r="P97" s="142"/>
    </row>
    <row r="98" spans="2:17" ht="29.25" customHeight="1" x14ac:dyDescent="0.7">
      <c r="C98" s="9"/>
      <c r="D98" s="5">
        <f>COUNTA($D$108:D116)+1</f>
        <v>6</v>
      </c>
      <c r="E98" s="40" t="s">
        <v>80</v>
      </c>
      <c r="F98" s="39" t="s">
        <v>81</v>
      </c>
      <c r="G98" s="195"/>
      <c r="H98" s="142"/>
      <c r="I98" s="196"/>
      <c r="J98" s="142"/>
      <c r="K98" s="142"/>
      <c r="L98" s="142"/>
      <c r="M98" s="142"/>
      <c r="N98" s="142"/>
      <c r="O98" s="142"/>
      <c r="P98" s="142"/>
    </row>
    <row r="99" spans="2:17" ht="29.25" customHeight="1" x14ac:dyDescent="0.7">
      <c r="C99" s="9"/>
      <c r="D99" s="5">
        <f>COUNTA($D$108:D117)+1</f>
        <v>7</v>
      </c>
      <c r="E99" s="40" t="s">
        <v>82</v>
      </c>
      <c r="F99" s="41" t="s">
        <v>81</v>
      </c>
      <c r="G99" s="195"/>
      <c r="H99" s="142"/>
      <c r="I99" s="196"/>
      <c r="J99" s="142"/>
      <c r="K99" s="142"/>
      <c r="L99" s="142"/>
      <c r="M99" s="142"/>
      <c r="N99" s="142"/>
      <c r="O99" s="142"/>
      <c r="P99" s="142"/>
    </row>
    <row r="100" spans="2:17" ht="29.25" customHeight="1" x14ac:dyDescent="0.7">
      <c r="C100" s="9"/>
      <c r="D100" s="5">
        <f>COUNTA($D$108:D118)+1</f>
        <v>8</v>
      </c>
      <c r="E100" s="40" t="s">
        <v>83</v>
      </c>
      <c r="F100" s="39" t="s">
        <v>137</v>
      </c>
      <c r="G100" s="195"/>
      <c r="H100" s="142"/>
      <c r="I100" s="196"/>
      <c r="J100" s="142"/>
      <c r="K100" s="142"/>
      <c r="L100" s="142"/>
      <c r="M100" s="142"/>
      <c r="N100" s="142"/>
      <c r="O100" s="142"/>
      <c r="P100" s="142"/>
    </row>
    <row r="101" spans="2:17" ht="29.25" customHeight="1" x14ac:dyDescent="0.7">
      <c r="C101" s="9"/>
      <c r="D101" s="7">
        <f>COUNTA($D$108:D119)+1</f>
        <v>9</v>
      </c>
      <c r="E101" s="42" t="s">
        <v>84</v>
      </c>
      <c r="F101" s="43"/>
      <c r="G101" s="24" t="str">
        <f>IF($G$34="就業時間換算","",IFERROR(+G96/G98,""))</f>
        <v/>
      </c>
      <c r="H101" s="25" t="str">
        <f t="shared" ref="H101:P101" si="29">IF($G$34="就業時間換算","",IFERROR(+H96/H98,""))</f>
        <v/>
      </c>
      <c r="I101" s="36" t="str">
        <f t="shared" si="29"/>
        <v/>
      </c>
      <c r="J101" s="25" t="str">
        <f t="shared" si="29"/>
        <v/>
      </c>
      <c r="K101" s="25" t="str">
        <f t="shared" si="29"/>
        <v/>
      </c>
      <c r="L101" s="25" t="str">
        <f t="shared" si="29"/>
        <v/>
      </c>
      <c r="M101" s="25" t="str">
        <f t="shared" si="29"/>
        <v/>
      </c>
      <c r="N101" s="25" t="str">
        <f t="shared" si="29"/>
        <v/>
      </c>
      <c r="O101" s="25" t="str">
        <f t="shared" si="29"/>
        <v/>
      </c>
      <c r="P101" s="25" t="str">
        <f t="shared" si="29"/>
        <v/>
      </c>
    </row>
    <row r="102" spans="2:17" ht="29.25" customHeight="1" x14ac:dyDescent="0.7">
      <c r="C102" s="9"/>
      <c r="D102" s="7">
        <f>COUNTA($D$108:D120)+1</f>
        <v>10</v>
      </c>
      <c r="E102" s="42" t="s">
        <v>85</v>
      </c>
      <c r="F102" s="44"/>
      <c r="G102" s="24" t="str">
        <f>IF($G$34="人数換算","",IFERROR(+G96/G99,""))</f>
        <v/>
      </c>
      <c r="H102" s="25" t="str">
        <f>IF($G$34="人数換算","",IFERROR(+H96/H99,""))</f>
        <v/>
      </c>
      <c r="I102" s="36" t="str">
        <f t="shared" ref="I102:P102" si="30">IF($G$34="人数換算","",IFERROR(+I96/I99,""))</f>
        <v/>
      </c>
      <c r="J102" s="25" t="str">
        <f t="shared" si="30"/>
        <v/>
      </c>
      <c r="K102" s="25" t="str">
        <f t="shared" si="30"/>
        <v/>
      </c>
      <c r="L102" s="25" t="str">
        <f t="shared" si="30"/>
        <v/>
      </c>
      <c r="M102" s="25" t="str">
        <f t="shared" si="30"/>
        <v/>
      </c>
      <c r="N102" s="25" t="str">
        <f t="shared" si="30"/>
        <v/>
      </c>
      <c r="O102" s="25" t="str">
        <f t="shared" si="30"/>
        <v/>
      </c>
      <c r="P102" s="25" t="str">
        <f t="shared" si="30"/>
        <v/>
      </c>
    </row>
    <row r="103" spans="2:17" ht="29.25" customHeight="1" x14ac:dyDescent="0.7">
      <c r="C103" s="9"/>
      <c r="D103" s="7">
        <f>COUNTA($D$108:D121)+1</f>
        <v>11</v>
      </c>
      <c r="E103" s="42" t="s">
        <v>86</v>
      </c>
      <c r="F103" s="43" t="s">
        <v>87</v>
      </c>
      <c r="G103" s="26"/>
      <c r="H103" s="77" t="str">
        <f>IFERROR((H101-G101)/G101,"")</f>
        <v/>
      </c>
      <c r="I103" s="78" t="str">
        <f>IFERROR((I101-H101)/H101,"")</f>
        <v/>
      </c>
      <c r="J103" s="77" t="str">
        <f t="shared" ref="J103:P104" si="31">IFERROR((J101-I101)/I101,"")</f>
        <v/>
      </c>
      <c r="K103" s="77" t="str">
        <f t="shared" si="31"/>
        <v/>
      </c>
      <c r="L103" s="77" t="str">
        <f t="shared" si="31"/>
        <v/>
      </c>
      <c r="M103" s="77" t="str">
        <f t="shared" si="31"/>
        <v/>
      </c>
      <c r="N103" s="77" t="str">
        <f t="shared" si="31"/>
        <v/>
      </c>
      <c r="O103" s="77" t="str">
        <f t="shared" si="31"/>
        <v/>
      </c>
      <c r="P103" s="77" t="str">
        <f t="shared" si="31"/>
        <v/>
      </c>
    </row>
    <row r="104" spans="2:17" ht="29.25" customHeight="1" x14ac:dyDescent="0.7">
      <c r="C104" s="9"/>
      <c r="D104" s="7">
        <f>COUNTA($D$108:D122)+1</f>
        <v>12</v>
      </c>
      <c r="E104" s="42" t="s">
        <v>88</v>
      </c>
      <c r="F104" s="44" t="s">
        <v>89</v>
      </c>
      <c r="G104" s="26"/>
      <c r="H104" s="77" t="str">
        <f>IFERROR((H102-G102)/G102,"")</f>
        <v/>
      </c>
      <c r="I104" s="78" t="str">
        <f t="shared" ref="I104" si="32">IFERROR((I102-H102)/H102,"")</f>
        <v/>
      </c>
      <c r="J104" s="77" t="str">
        <f t="shared" si="31"/>
        <v/>
      </c>
      <c r="K104" s="77" t="str">
        <f t="shared" si="31"/>
        <v/>
      </c>
      <c r="L104" s="77" t="str">
        <f t="shared" si="31"/>
        <v/>
      </c>
      <c r="M104" s="77" t="str">
        <f t="shared" si="31"/>
        <v/>
      </c>
      <c r="N104" s="77" t="str">
        <f t="shared" si="31"/>
        <v/>
      </c>
      <c r="O104" s="77" t="str">
        <f t="shared" si="31"/>
        <v/>
      </c>
      <c r="P104" s="77" t="str">
        <f t="shared" si="31"/>
        <v/>
      </c>
    </row>
    <row r="105" spans="2:17" ht="29.25" customHeight="1" x14ac:dyDescent="0.7">
      <c r="C105" s="9"/>
      <c r="D105" s="7">
        <f>COUNTA($D$108:D123)+1</f>
        <v>13</v>
      </c>
      <c r="E105" s="42" t="s">
        <v>90</v>
      </c>
      <c r="F105" s="43"/>
      <c r="G105" s="105" t="str">
        <f>IFERROR(+G97/G100,"")</f>
        <v/>
      </c>
      <c r="H105" s="106" t="str">
        <f>IFERROR(+H97/H100,"")</f>
        <v/>
      </c>
      <c r="I105" s="106" t="str">
        <f t="shared" ref="I105:P105" si="33">IFERROR(+I97/I100,"")</f>
        <v/>
      </c>
      <c r="J105" s="106" t="str">
        <f t="shared" si="33"/>
        <v/>
      </c>
      <c r="K105" s="106" t="str">
        <f t="shared" si="33"/>
        <v/>
      </c>
      <c r="L105" s="106" t="str">
        <f t="shared" si="33"/>
        <v/>
      </c>
      <c r="M105" s="106" t="str">
        <f t="shared" si="33"/>
        <v/>
      </c>
      <c r="N105" s="106" t="str">
        <f t="shared" si="33"/>
        <v/>
      </c>
      <c r="O105" s="106" t="str">
        <f t="shared" si="33"/>
        <v/>
      </c>
      <c r="P105" s="106" t="str">
        <f t="shared" si="33"/>
        <v/>
      </c>
    </row>
    <row r="106" spans="2:17" ht="29.25" customHeight="1" x14ac:dyDescent="0.7">
      <c r="D106" s="7">
        <f>COUNTA($D$108:D124)+1</f>
        <v>14</v>
      </c>
      <c r="E106" s="42" t="s">
        <v>91</v>
      </c>
      <c r="F106" s="43" t="s">
        <v>87</v>
      </c>
      <c r="G106" s="26"/>
      <c r="H106" s="77" t="str">
        <f>IFERROR((H105-G105)/G105,"")</f>
        <v/>
      </c>
      <c r="I106" s="78" t="str">
        <f>IFERROR((I105-H105)/H105,"")</f>
        <v/>
      </c>
      <c r="J106" s="77" t="str">
        <f t="shared" ref="J106:M106" si="34">IFERROR((J105-I105)/I105,"")</f>
        <v/>
      </c>
      <c r="K106" s="77" t="str">
        <f t="shared" si="34"/>
        <v/>
      </c>
      <c r="L106" s="77" t="str">
        <f t="shared" si="34"/>
        <v/>
      </c>
      <c r="M106" s="77" t="str">
        <f t="shared" si="34"/>
        <v/>
      </c>
      <c r="N106" s="77" t="str">
        <f>IFERROR((N105-M105)/M105,"")</f>
        <v/>
      </c>
      <c r="O106" s="77" t="str">
        <f t="shared" ref="O106:P106" si="35">IFERROR((O105-N105)/N105,"")</f>
        <v/>
      </c>
      <c r="P106" s="77" t="str">
        <f t="shared" si="35"/>
        <v/>
      </c>
    </row>
    <row r="107" spans="2:17" x14ac:dyDescent="0.7">
      <c r="E107" s="71"/>
    </row>
    <row r="108" spans="2:17" ht="18" thickBot="1" x14ac:dyDescent="0.75">
      <c r="B108" s="104"/>
      <c r="C108" s="75" t="s">
        <v>138</v>
      </c>
      <c r="D108" s="4"/>
      <c r="E108" s="6"/>
      <c r="F108" s="6"/>
      <c r="M108" s="166"/>
    </row>
    <row r="109" spans="2:17" ht="29.25" customHeight="1" thickBot="1" x14ac:dyDescent="0.75">
      <c r="D109" s="181">
        <f>COUNTA($D$108:D108)+1</f>
        <v>1</v>
      </c>
      <c r="E109" s="182" t="s">
        <v>127</v>
      </c>
      <c r="F109" s="183"/>
      <c r="G109" s="184" t="str">
        <f>IF($G$86="","",$G$86)</f>
        <v/>
      </c>
      <c r="L109" s="53"/>
      <c r="M109" s="168" t="s">
        <v>128</v>
      </c>
      <c r="N109" s="79" t="s">
        <v>129</v>
      </c>
      <c r="O109" s="79" t="s">
        <v>130</v>
      </c>
      <c r="P109" s="79" t="str">
        <f>"基準："&amp;$G109</f>
        <v>基準：</v>
      </c>
    </row>
    <row r="110" spans="2:17" ht="29.25" customHeight="1" x14ac:dyDescent="0.7">
      <c r="D110" s="81">
        <f>COUNTA($D$108:D109)+1</f>
        <v>2</v>
      </c>
      <c r="E110" s="83" t="s">
        <v>131</v>
      </c>
      <c r="F110" s="87" t="s">
        <v>108</v>
      </c>
      <c r="G110" s="203"/>
      <c r="H110" s="6"/>
      <c r="M110" s="167" t="s">
        <v>132</v>
      </c>
      <c r="N110" s="167" t="str">
        <f>IF($G$34="就業時間換算","－",IFERROR(((HLOOKUP(DATE(YEAR($E$13)+3,MONTH($E$9),DAY($E$9)),$G114:$P125,7,FALSE))/(HLOOKUP(DATE(YEAR($E$13),MONTH($E$9),DAY($E$9)),$G114:$P125,7,FALSE)))^(1/3)-1,""))</f>
        <v/>
      </c>
      <c r="O110" s="185" t="str">
        <f>IF($G$34="人数換算","－",IFERROR(((HLOOKUP(DATE(YEAR($E$13)+3,MONTH($E$9),DAY($E$9)),$G114:$P125,8,FALSE))/(HLOOKUP(DATE(YEAR($E$13),MONTH($E$9),DAY($E$9)),$G114:$P125,8,FALSE)))^(1/3)-1,""))</f>
        <v/>
      </c>
      <c r="P110" s="210" t="str">
        <f>IFERROR(VLOOKUP($G109,【参考】最低賃金の5年間の年平均の年平均上昇率!$B$4:$C$50,2,FALSE),"")</f>
        <v/>
      </c>
      <c r="Q110" s="170" t="str">
        <f>IF($G$34="人数換算",$N110,IF($G$34="就業時間換算",$O110,""))</f>
        <v/>
      </c>
    </row>
    <row r="111" spans="2:17" ht="29.25" customHeight="1" x14ac:dyDescent="0.7">
      <c r="D111" s="81">
        <f>COUNTA($D$108:D110)+1</f>
        <v>3</v>
      </c>
      <c r="E111" s="83" t="s">
        <v>133</v>
      </c>
      <c r="F111" s="52" t="s">
        <v>108</v>
      </c>
      <c r="G111" s="204"/>
      <c r="H111" s="6"/>
      <c r="M111" s="167" t="s">
        <v>134</v>
      </c>
      <c r="N111" s="167" t="str">
        <f>IFERROR(((HLOOKUP(DATE(YEAR($E$13)+3,MONTH($E$9),DAY($E$9)),$G114:$P125,11,FALSE))/(HLOOKUP(DATE(YEAR($E$13),MONTH($E$9),DAY($E$9)),$G114:$P125,11,FALSE)))^(1/3)-1,"")</f>
        <v/>
      </c>
      <c r="O111" s="186" t="s">
        <v>135</v>
      </c>
      <c r="P111" s="211"/>
    </row>
    <row r="112" spans="2:17" x14ac:dyDescent="0.7">
      <c r="D112" s="1"/>
      <c r="E112" s="98" t="s">
        <v>114</v>
      </c>
      <c r="G112" s="1" t="s">
        <v>136</v>
      </c>
    </row>
    <row r="113" spans="2:16" x14ac:dyDescent="0.7">
      <c r="D113" s="1"/>
      <c r="G113" s="97" t="s">
        <v>54</v>
      </c>
      <c r="H113" s="97" t="s">
        <v>55</v>
      </c>
      <c r="I113" s="97" t="s">
        <v>56</v>
      </c>
      <c r="J113" s="64" t="s">
        <v>57</v>
      </c>
      <c r="K113" s="64"/>
      <c r="L113" s="64"/>
      <c r="M113" s="64"/>
      <c r="N113" s="64"/>
      <c r="O113" s="64"/>
      <c r="P113" s="64"/>
    </row>
    <row r="114" spans="2:16" x14ac:dyDescent="0.7">
      <c r="D114" s="23"/>
      <c r="E114" s="23"/>
      <c r="F114" s="86"/>
      <c r="G114" s="95" t="str">
        <f>IF($I114="","",EDATE(H114,-12))</f>
        <v/>
      </c>
      <c r="H114" s="95" t="str">
        <f>IF($I114="","",EDATE(I114,-12))</f>
        <v/>
      </c>
      <c r="I114" s="95" t="str">
        <f>IF($I$12="","",$I$12)</f>
        <v/>
      </c>
      <c r="J114" s="96" t="str">
        <f>IF($I114="","",EDATE(I114,12))</f>
        <v/>
      </c>
      <c r="K114" s="96" t="str">
        <f t="shared" ref="K114:P114" si="36">IF($I114="","",EDATE(J114,12))</f>
        <v/>
      </c>
      <c r="L114" s="96" t="str">
        <f t="shared" si="36"/>
        <v/>
      </c>
      <c r="M114" s="96" t="str">
        <f t="shared" si="36"/>
        <v/>
      </c>
      <c r="N114" s="96" t="str">
        <f t="shared" si="36"/>
        <v/>
      </c>
      <c r="O114" s="96" t="str">
        <f>IF($I114="","",EDATE(N114,12))</f>
        <v/>
      </c>
      <c r="P114" s="96" t="str">
        <f t="shared" si="36"/>
        <v/>
      </c>
    </row>
    <row r="115" spans="2:16" ht="29.25" customHeight="1" x14ac:dyDescent="0.7">
      <c r="D115" s="5">
        <f>COUNTA($D$108:D114)+1</f>
        <v>4</v>
      </c>
      <c r="E115" s="40" t="s">
        <v>74</v>
      </c>
      <c r="F115" s="39"/>
      <c r="G115" s="195"/>
      <c r="H115" s="142"/>
      <c r="I115" s="196"/>
      <c r="J115" s="142"/>
      <c r="K115" s="142"/>
      <c r="L115" s="142"/>
      <c r="M115" s="142"/>
      <c r="N115" s="142"/>
      <c r="O115" s="142"/>
      <c r="P115" s="142"/>
    </row>
    <row r="116" spans="2:16" ht="29.25" customHeight="1" x14ac:dyDescent="0.7">
      <c r="C116" s="9"/>
      <c r="D116" s="5">
        <f>COUNTA($D$108:D115)+1</f>
        <v>5</v>
      </c>
      <c r="E116" s="40" t="s">
        <v>75</v>
      </c>
      <c r="F116" s="39"/>
      <c r="G116" s="195"/>
      <c r="H116" s="142"/>
      <c r="I116" s="196"/>
      <c r="J116" s="142"/>
      <c r="K116" s="142"/>
      <c r="L116" s="142"/>
      <c r="M116" s="142"/>
      <c r="N116" s="142"/>
      <c r="O116" s="142"/>
      <c r="P116" s="142"/>
    </row>
    <row r="117" spans="2:16" ht="29.25" customHeight="1" x14ac:dyDescent="0.7">
      <c r="C117" s="9"/>
      <c r="D117" s="5">
        <f>COUNTA($D$108:D116)+1</f>
        <v>6</v>
      </c>
      <c r="E117" s="40" t="s">
        <v>80</v>
      </c>
      <c r="F117" s="39" t="s">
        <v>81</v>
      </c>
      <c r="G117" s="195"/>
      <c r="H117" s="142"/>
      <c r="I117" s="196"/>
      <c r="J117" s="142"/>
      <c r="K117" s="142"/>
      <c r="L117" s="142"/>
      <c r="M117" s="142"/>
      <c r="N117" s="142"/>
      <c r="O117" s="142"/>
      <c r="P117" s="142"/>
    </row>
    <row r="118" spans="2:16" ht="29.25" customHeight="1" x14ac:dyDescent="0.7">
      <c r="C118" s="9"/>
      <c r="D118" s="5">
        <f>COUNTA($D$108:D117)+1</f>
        <v>7</v>
      </c>
      <c r="E118" s="40" t="s">
        <v>82</v>
      </c>
      <c r="F118" s="41" t="s">
        <v>81</v>
      </c>
      <c r="G118" s="195"/>
      <c r="H118" s="142"/>
      <c r="I118" s="196"/>
      <c r="J118" s="142"/>
      <c r="K118" s="142"/>
      <c r="L118" s="142"/>
      <c r="M118" s="142"/>
      <c r="N118" s="142"/>
      <c r="O118" s="142"/>
      <c r="P118" s="142"/>
    </row>
    <row r="119" spans="2:16" ht="29.25" customHeight="1" x14ac:dyDescent="0.7">
      <c r="C119" s="9"/>
      <c r="D119" s="5">
        <f>COUNTA($D$108:D118)+1</f>
        <v>8</v>
      </c>
      <c r="E119" s="40" t="s">
        <v>83</v>
      </c>
      <c r="F119" s="39" t="s">
        <v>139</v>
      </c>
      <c r="G119" s="195"/>
      <c r="H119" s="142"/>
      <c r="I119" s="196"/>
      <c r="J119" s="142"/>
      <c r="K119" s="142"/>
      <c r="L119" s="142"/>
      <c r="M119" s="142"/>
      <c r="N119" s="142"/>
      <c r="O119" s="142"/>
      <c r="P119" s="142"/>
    </row>
    <row r="120" spans="2:16" ht="29.25" customHeight="1" x14ac:dyDescent="0.7">
      <c r="C120" s="9"/>
      <c r="D120" s="7">
        <f>COUNTA($D$108:D119)+1</f>
        <v>9</v>
      </c>
      <c r="E120" s="42" t="s">
        <v>84</v>
      </c>
      <c r="F120" s="43"/>
      <c r="G120" s="24" t="str">
        <f>IF($G$34="就業時間換算","",IFERROR(+G115/G117,""))</f>
        <v/>
      </c>
      <c r="H120" s="25" t="str">
        <f t="shared" ref="H120:P120" si="37">IF($G$34="就業時間換算","",IFERROR(+H115/H117,""))</f>
        <v/>
      </c>
      <c r="I120" s="36" t="str">
        <f t="shared" si="37"/>
        <v/>
      </c>
      <c r="J120" s="25" t="str">
        <f t="shared" si="37"/>
        <v/>
      </c>
      <c r="K120" s="25" t="str">
        <f t="shared" si="37"/>
        <v/>
      </c>
      <c r="L120" s="25" t="str">
        <f t="shared" si="37"/>
        <v/>
      </c>
      <c r="M120" s="25" t="str">
        <f t="shared" si="37"/>
        <v/>
      </c>
      <c r="N120" s="25" t="str">
        <f t="shared" si="37"/>
        <v/>
      </c>
      <c r="O120" s="25" t="str">
        <f t="shared" si="37"/>
        <v/>
      </c>
      <c r="P120" s="25" t="str">
        <f t="shared" si="37"/>
        <v/>
      </c>
    </row>
    <row r="121" spans="2:16" ht="29.25" customHeight="1" x14ac:dyDescent="0.7">
      <c r="C121" s="9"/>
      <c r="D121" s="7">
        <f>COUNTA($D$108:D120)+1</f>
        <v>10</v>
      </c>
      <c r="E121" s="42" t="s">
        <v>85</v>
      </c>
      <c r="F121" s="44"/>
      <c r="G121" s="24" t="str">
        <f>IF($G$34="人数換算","",IFERROR(+G115/G118,""))</f>
        <v/>
      </c>
      <c r="H121" s="25" t="str">
        <f t="shared" ref="H121:P121" si="38">IF($G$34="人数換算","",IFERROR(+H115/H118,""))</f>
        <v/>
      </c>
      <c r="I121" s="36" t="str">
        <f t="shared" si="38"/>
        <v/>
      </c>
      <c r="J121" s="25" t="str">
        <f t="shared" si="38"/>
        <v/>
      </c>
      <c r="K121" s="25" t="str">
        <f t="shared" si="38"/>
        <v/>
      </c>
      <c r="L121" s="25" t="str">
        <f t="shared" si="38"/>
        <v/>
      </c>
      <c r="M121" s="25" t="str">
        <f t="shared" si="38"/>
        <v/>
      </c>
      <c r="N121" s="25" t="str">
        <f t="shared" si="38"/>
        <v/>
      </c>
      <c r="O121" s="25" t="str">
        <f t="shared" si="38"/>
        <v/>
      </c>
      <c r="P121" s="25" t="str">
        <f t="shared" si="38"/>
        <v/>
      </c>
    </row>
    <row r="122" spans="2:16" ht="29.25" customHeight="1" x14ac:dyDescent="0.7">
      <c r="C122" s="9"/>
      <c r="D122" s="7">
        <f>COUNTA($D$108:D121)+1</f>
        <v>11</v>
      </c>
      <c r="E122" s="42" t="s">
        <v>86</v>
      </c>
      <c r="F122" s="43" t="s">
        <v>87</v>
      </c>
      <c r="G122" s="26"/>
      <c r="H122" s="77" t="str">
        <f>IFERROR((H120-G120)/G120,"")</f>
        <v/>
      </c>
      <c r="I122" s="78" t="str">
        <f t="shared" ref="I122:P123" si="39">IFERROR((I120-H120)/H120,"")</f>
        <v/>
      </c>
      <c r="J122" s="77" t="str">
        <f t="shared" si="39"/>
        <v/>
      </c>
      <c r="K122" s="77" t="str">
        <f t="shared" si="39"/>
        <v/>
      </c>
      <c r="L122" s="77" t="str">
        <f t="shared" si="39"/>
        <v/>
      </c>
      <c r="M122" s="77" t="str">
        <f t="shared" si="39"/>
        <v/>
      </c>
      <c r="N122" s="77" t="str">
        <f t="shared" si="39"/>
        <v/>
      </c>
      <c r="O122" s="77" t="str">
        <f t="shared" si="39"/>
        <v/>
      </c>
      <c r="P122" s="77" t="str">
        <f t="shared" si="39"/>
        <v/>
      </c>
    </row>
    <row r="123" spans="2:16" ht="29.25" customHeight="1" x14ac:dyDescent="0.7">
      <c r="C123" s="9"/>
      <c r="D123" s="7">
        <f>COUNTA($D$108:D122)+1</f>
        <v>12</v>
      </c>
      <c r="E123" s="42" t="s">
        <v>88</v>
      </c>
      <c r="F123" s="44" t="s">
        <v>89</v>
      </c>
      <c r="G123" s="26"/>
      <c r="H123" s="77" t="str">
        <f>IFERROR((H121-G121)/G121,"")</f>
        <v/>
      </c>
      <c r="I123" s="78" t="str">
        <f t="shared" si="39"/>
        <v/>
      </c>
      <c r="J123" s="77" t="str">
        <f t="shared" si="39"/>
        <v/>
      </c>
      <c r="K123" s="77" t="str">
        <f t="shared" si="39"/>
        <v/>
      </c>
      <c r="L123" s="77" t="str">
        <f t="shared" si="39"/>
        <v/>
      </c>
      <c r="M123" s="77" t="str">
        <f t="shared" si="39"/>
        <v/>
      </c>
      <c r="N123" s="77" t="str">
        <f t="shared" si="39"/>
        <v/>
      </c>
      <c r="O123" s="77" t="str">
        <f>IFERROR((O121-N121)/N121,"")</f>
        <v/>
      </c>
      <c r="P123" s="77" t="str">
        <f>IFERROR((P121-O121)/O121,"")</f>
        <v/>
      </c>
    </row>
    <row r="124" spans="2:16" ht="29.25" customHeight="1" x14ac:dyDescent="0.7">
      <c r="C124" s="9"/>
      <c r="D124" s="7">
        <f>COUNTA($D$108:D123)+1</f>
        <v>13</v>
      </c>
      <c r="E124" s="42" t="s">
        <v>90</v>
      </c>
      <c r="F124" s="43"/>
      <c r="G124" s="105" t="str">
        <f>IFERROR(+G116/G119,"")</f>
        <v/>
      </c>
      <c r="H124" s="106" t="str">
        <f>IFERROR(+H116/H119,"")</f>
        <v/>
      </c>
      <c r="I124" s="106" t="str">
        <f t="shared" ref="I124:P124" si="40">IFERROR(+I116/I119,"")</f>
        <v/>
      </c>
      <c r="J124" s="106" t="str">
        <f t="shared" si="40"/>
        <v/>
      </c>
      <c r="K124" s="106" t="str">
        <f t="shared" si="40"/>
        <v/>
      </c>
      <c r="L124" s="106" t="str">
        <f t="shared" si="40"/>
        <v/>
      </c>
      <c r="M124" s="106" t="str">
        <f t="shared" si="40"/>
        <v/>
      </c>
      <c r="N124" s="106" t="str">
        <f t="shared" si="40"/>
        <v/>
      </c>
      <c r="O124" s="106" t="str">
        <f t="shared" si="40"/>
        <v/>
      </c>
      <c r="P124" s="106" t="str">
        <f t="shared" si="40"/>
        <v/>
      </c>
    </row>
    <row r="125" spans="2:16" ht="29.25" customHeight="1" x14ac:dyDescent="0.7">
      <c r="D125" s="7">
        <f>COUNTA($D$108:D124)+1</f>
        <v>14</v>
      </c>
      <c r="E125" s="42" t="s">
        <v>91</v>
      </c>
      <c r="F125" s="43" t="s">
        <v>87</v>
      </c>
      <c r="G125" s="26"/>
      <c r="H125" s="77" t="str">
        <f>IFERROR((H124-G124)/G124,"")</f>
        <v/>
      </c>
      <c r="I125" s="78" t="str">
        <f>IFERROR((I124-H124)/H124,"")</f>
        <v/>
      </c>
      <c r="J125" s="77" t="str">
        <f t="shared" ref="J125:P125" si="41">IFERROR((J124-I124)/I124,"")</f>
        <v/>
      </c>
      <c r="K125" s="77" t="str">
        <f t="shared" si="41"/>
        <v/>
      </c>
      <c r="L125" s="77" t="str">
        <f t="shared" si="41"/>
        <v/>
      </c>
      <c r="M125" s="77" t="str">
        <f t="shared" si="41"/>
        <v/>
      </c>
      <c r="N125" s="77" t="str">
        <f t="shared" si="41"/>
        <v/>
      </c>
      <c r="O125" s="77" t="str">
        <f t="shared" si="41"/>
        <v/>
      </c>
      <c r="P125" s="77" t="str">
        <f t="shared" si="41"/>
        <v/>
      </c>
    </row>
    <row r="126" spans="2:16" x14ac:dyDescent="0.7">
      <c r="E126" s="71"/>
    </row>
    <row r="127" spans="2:16" ht="18" thickBot="1" x14ac:dyDescent="0.75">
      <c r="B127" s="104"/>
      <c r="C127" s="75" t="s">
        <v>140</v>
      </c>
      <c r="D127" s="4"/>
      <c r="E127" s="6"/>
      <c r="F127" s="6"/>
    </row>
    <row r="128" spans="2:16" ht="29.25" customHeight="1" thickBot="1" x14ac:dyDescent="0.75">
      <c r="D128" s="181">
        <f>COUNTA($D$127:D127)+1</f>
        <v>1</v>
      </c>
      <c r="E128" s="182" t="s">
        <v>127</v>
      </c>
      <c r="F128" s="183"/>
      <c r="G128" s="184" t="str">
        <f>IF($H$86="","",$H$86)</f>
        <v/>
      </c>
      <c r="M128" s="168" t="s">
        <v>128</v>
      </c>
      <c r="N128" s="79" t="s">
        <v>129</v>
      </c>
      <c r="O128" s="79" t="s">
        <v>130</v>
      </c>
      <c r="P128" s="79" t="str">
        <f>"基準："&amp;$G128</f>
        <v>基準：</v>
      </c>
    </row>
    <row r="129" spans="3:17" ht="29.25" customHeight="1" x14ac:dyDescent="0.7">
      <c r="D129" s="81">
        <f>COUNTA($D$127:D128)+1</f>
        <v>2</v>
      </c>
      <c r="E129" s="83" t="s">
        <v>131</v>
      </c>
      <c r="F129" s="87" t="s">
        <v>108</v>
      </c>
      <c r="G129" s="203"/>
      <c r="H129" s="6"/>
      <c r="M129" s="167" t="s">
        <v>132</v>
      </c>
      <c r="N129" s="167" t="str">
        <f>IF($G$34="就業時間換算","－",IFERROR(((HLOOKUP(DATE(YEAR($E$13)+3,MONTH($E$9),DAY($E$9)),$G133:$P144,7,FALSE))/(HLOOKUP(DATE(YEAR($E$13),MONTH($E$9),DAY($E$9)),$G133:$P144,7,FALSE)))^(1/3)-1,""))</f>
        <v/>
      </c>
      <c r="O129" s="185" t="str">
        <f>IF($G$34="人数換算","－",IFERROR(((HLOOKUP(DATE(YEAR($E$13)+3,MONTH($E$9),DAY($E$9)),$G133:$P144,8,FALSE))/(HLOOKUP(DATE(YEAR($E$13),MONTH($E$9),DAY($E$9)),$G133:$P144,8,FALSE)))^(1/3)-1,""))</f>
        <v/>
      </c>
      <c r="P129" s="210" t="str">
        <f>IFERROR(VLOOKUP($G128,【参考】最低賃金の5年間の年平均の年平均上昇率!$B$4:$C$50,2,FALSE),"")</f>
        <v/>
      </c>
      <c r="Q129" s="170" t="str">
        <f>IF($G$34="人数換算",$N129,IF($G$34="就業時間換算",$O129,""))</f>
        <v/>
      </c>
    </row>
    <row r="130" spans="3:17" ht="29.25" customHeight="1" x14ac:dyDescent="0.7">
      <c r="D130" s="81">
        <f>COUNTA($D$127:D129)+1</f>
        <v>3</v>
      </c>
      <c r="E130" s="83" t="s">
        <v>133</v>
      </c>
      <c r="F130" s="52" t="s">
        <v>108</v>
      </c>
      <c r="G130" s="204"/>
      <c r="H130" s="6"/>
      <c r="M130" s="167" t="s">
        <v>134</v>
      </c>
      <c r="N130" s="167" t="str">
        <f>IFERROR(((HLOOKUP(DATE(YEAR($E$13)+3,MONTH($E$9),DAY($E$9)),$G133:$P144,11,FALSE))/(HLOOKUP(DATE(YEAR($E$13),MONTH($E$9),DAY($E$9)),$G133:$P144,11,FALSE)))^(1/3)-1,"")</f>
        <v/>
      </c>
      <c r="O130" s="186" t="s">
        <v>135</v>
      </c>
      <c r="P130" s="211"/>
    </row>
    <row r="131" spans="3:17" x14ac:dyDescent="0.7">
      <c r="D131" s="1"/>
      <c r="E131" s="98" t="s">
        <v>114</v>
      </c>
      <c r="G131" s="1" t="s">
        <v>136</v>
      </c>
    </row>
    <row r="132" spans="3:17" x14ac:dyDescent="0.7">
      <c r="D132" s="1"/>
      <c r="G132" s="97" t="s">
        <v>54</v>
      </c>
      <c r="H132" s="97" t="s">
        <v>55</v>
      </c>
      <c r="I132" s="97" t="s">
        <v>56</v>
      </c>
      <c r="J132" s="64" t="s">
        <v>57</v>
      </c>
      <c r="K132" s="64"/>
      <c r="L132" s="64"/>
      <c r="M132" s="64"/>
      <c r="N132" s="64"/>
      <c r="O132" s="64"/>
      <c r="P132" s="64"/>
    </row>
    <row r="133" spans="3:17" x14ac:dyDescent="0.7">
      <c r="D133" s="23"/>
      <c r="E133" s="23"/>
      <c r="F133" s="86"/>
      <c r="G133" s="95" t="str">
        <f>IF($I133="","",EDATE(H133,-12))</f>
        <v/>
      </c>
      <c r="H133" s="95" t="str">
        <f>IF($I133="","",EDATE(I133,-12))</f>
        <v/>
      </c>
      <c r="I133" s="95" t="str">
        <f>IF($I$12="","",$I$12)</f>
        <v/>
      </c>
      <c r="J133" s="96" t="str">
        <f>IF($I133="","",EDATE(I133,12))</f>
        <v/>
      </c>
      <c r="K133" s="96" t="str">
        <f t="shared" ref="K133:P133" si="42">IF($I133="","",EDATE(J133,12))</f>
        <v/>
      </c>
      <c r="L133" s="96" t="str">
        <f t="shared" si="42"/>
        <v/>
      </c>
      <c r="M133" s="96" t="str">
        <f t="shared" si="42"/>
        <v/>
      </c>
      <c r="N133" s="96" t="str">
        <f t="shared" si="42"/>
        <v/>
      </c>
      <c r="O133" s="96" t="str">
        <f t="shared" si="42"/>
        <v/>
      </c>
      <c r="P133" s="96" t="str">
        <f t="shared" si="42"/>
        <v/>
      </c>
    </row>
    <row r="134" spans="3:17" ht="29.25" customHeight="1" x14ac:dyDescent="0.7">
      <c r="D134" s="81">
        <f>COUNTA($D$127:D133)+1</f>
        <v>4</v>
      </c>
      <c r="E134" s="47" t="s">
        <v>74</v>
      </c>
      <c r="F134" s="85"/>
      <c r="G134" s="205"/>
      <c r="H134" s="142"/>
      <c r="I134" s="196"/>
      <c r="J134" s="142"/>
      <c r="K134" s="142"/>
      <c r="L134" s="142"/>
      <c r="M134" s="142"/>
      <c r="N134" s="142"/>
      <c r="O134" s="142"/>
      <c r="P134" s="142"/>
    </row>
    <row r="135" spans="3:17" ht="29.25" customHeight="1" x14ac:dyDescent="0.7">
      <c r="C135" s="9"/>
      <c r="D135" s="81">
        <f>COUNTA($D$127:D134)+1</f>
        <v>5</v>
      </c>
      <c r="E135" s="47" t="s">
        <v>75</v>
      </c>
      <c r="F135" s="85"/>
      <c r="G135" s="205"/>
      <c r="H135" s="142"/>
      <c r="I135" s="196"/>
      <c r="J135" s="142"/>
      <c r="K135" s="142"/>
      <c r="L135" s="142"/>
      <c r="M135" s="142"/>
      <c r="N135" s="142"/>
      <c r="O135" s="142"/>
      <c r="P135" s="142"/>
    </row>
    <row r="136" spans="3:17" ht="29.25" customHeight="1" x14ac:dyDescent="0.7">
      <c r="C136" s="9"/>
      <c r="D136" s="5">
        <f>COUNTA($D$127:D135)+1</f>
        <v>6</v>
      </c>
      <c r="E136" s="40" t="s">
        <v>80</v>
      </c>
      <c r="F136" s="39" t="s">
        <v>81</v>
      </c>
      <c r="G136" s="195"/>
      <c r="H136" s="142"/>
      <c r="I136" s="196"/>
      <c r="J136" s="142"/>
      <c r="K136" s="142"/>
      <c r="L136" s="142"/>
      <c r="M136" s="142"/>
      <c r="N136" s="142"/>
      <c r="O136" s="142"/>
      <c r="P136" s="142"/>
    </row>
    <row r="137" spans="3:17" ht="29.25" customHeight="1" x14ac:dyDescent="0.7">
      <c r="C137" s="9"/>
      <c r="D137" s="5">
        <f>COUNTA($D$127:D136)+1</f>
        <v>7</v>
      </c>
      <c r="E137" s="40" t="s">
        <v>82</v>
      </c>
      <c r="F137" s="41" t="s">
        <v>81</v>
      </c>
      <c r="G137" s="195"/>
      <c r="H137" s="142"/>
      <c r="I137" s="196"/>
      <c r="J137" s="142"/>
      <c r="K137" s="142"/>
      <c r="L137" s="142"/>
      <c r="M137" s="142"/>
      <c r="N137" s="142"/>
      <c r="O137" s="142"/>
      <c r="P137" s="142"/>
    </row>
    <row r="138" spans="3:17" ht="29.25" customHeight="1" x14ac:dyDescent="0.7">
      <c r="C138" s="9"/>
      <c r="D138" s="81">
        <f>COUNTA($D$127:D137)+1</f>
        <v>8</v>
      </c>
      <c r="E138" s="47" t="s">
        <v>83</v>
      </c>
      <c r="F138" s="85" t="s">
        <v>139</v>
      </c>
      <c r="G138" s="205"/>
      <c r="H138" s="142"/>
      <c r="I138" s="196"/>
      <c r="J138" s="142"/>
      <c r="K138" s="142"/>
      <c r="L138" s="142"/>
      <c r="M138" s="142"/>
      <c r="N138" s="142"/>
      <c r="O138" s="142"/>
      <c r="P138" s="142"/>
    </row>
    <row r="139" spans="3:17" ht="29.25" customHeight="1" x14ac:dyDescent="0.7">
      <c r="C139" s="9"/>
      <c r="D139" s="7">
        <f>COUNTA($D$127:D138)+1</f>
        <v>9</v>
      </c>
      <c r="E139" s="42" t="s">
        <v>84</v>
      </c>
      <c r="F139" s="43"/>
      <c r="G139" s="24" t="str">
        <f>IF($G$34="就業時間換算","",IFERROR(+G134/G136,""))</f>
        <v/>
      </c>
      <c r="H139" s="25" t="str">
        <f t="shared" ref="H139:P139" si="43">IF($G$34="就業時間換算","",IFERROR(+H134/H136,""))</f>
        <v/>
      </c>
      <c r="I139" s="36" t="str">
        <f t="shared" si="43"/>
        <v/>
      </c>
      <c r="J139" s="25" t="str">
        <f t="shared" si="43"/>
        <v/>
      </c>
      <c r="K139" s="25" t="str">
        <f t="shared" si="43"/>
        <v/>
      </c>
      <c r="L139" s="25" t="str">
        <f t="shared" si="43"/>
        <v/>
      </c>
      <c r="M139" s="25" t="str">
        <f t="shared" si="43"/>
        <v/>
      </c>
      <c r="N139" s="25" t="str">
        <f t="shared" si="43"/>
        <v/>
      </c>
      <c r="O139" s="25" t="str">
        <f t="shared" si="43"/>
        <v/>
      </c>
      <c r="P139" s="25" t="str">
        <f t="shared" si="43"/>
        <v/>
      </c>
    </row>
    <row r="140" spans="3:17" ht="29.25" customHeight="1" x14ac:dyDescent="0.7">
      <c r="C140" s="9"/>
      <c r="D140" s="7">
        <f>COUNTA($D$127:D139)+1</f>
        <v>10</v>
      </c>
      <c r="E140" s="42" t="s">
        <v>85</v>
      </c>
      <c r="F140" s="44"/>
      <c r="G140" s="24" t="str">
        <f>IF($G$34="人数換算","",IFERROR(+G134/G137,""))</f>
        <v/>
      </c>
      <c r="H140" s="25" t="str">
        <f t="shared" ref="H140:P140" si="44">IF($G$34="人数換算","",IFERROR(+H134/H137,""))</f>
        <v/>
      </c>
      <c r="I140" s="36" t="str">
        <f t="shared" si="44"/>
        <v/>
      </c>
      <c r="J140" s="25" t="str">
        <f t="shared" si="44"/>
        <v/>
      </c>
      <c r="K140" s="25" t="str">
        <f t="shared" si="44"/>
        <v/>
      </c>
      <c r="L140" s="25" t="str">
        <f t="shared" si="44"/>
        <v/>
      </c>
      <c r="M140" s="25" t="str">
        <f t="shared" si="44"/>
        <v/>
      </c>
      <c r="N140" s="25" t="str">
        <f t="shared" si="44"/>
        <v/>
      </c>
      <c r="O140" s="25" t="str">
        <f t="shared" si="44"/>
        <v/>
      </c>
      <c r="P140" s="25" t="str">
        <f t="shared" si="44"/>
        <v/>
      </c>
    </row>
    <row r="141" spans="3:17" ht="29.25" customHeight="1" x14ac:dyDescent="0.7">
      <c r="C141" s="9"/>
      <c r="D141" s="7">
        <f>COUNTA($D$127:D140)+1</f>
        <v>11</v>
      </c>
      <c r="E141" s="42" t="s">
        <v>86</v>
      </c>
      <c r="F141" s="43" t="s">
        <v>87</v>
      </c>
      <c r="G141" s="26"/>
      <c r="H141" s="77" t="str">
        <f>IFERROR((H139-G139)/G139,"")</f>
        <v/>
      </c>
      <c r="I141" s="78" t="str">
        <f t="shared" ref="I141:P142" si="45">IFERROR((I139-H139)/H139,"")</f>
        <v/>
      </c>
      <c r="J141" s="77" t="str">
        <f t="shared" si="45"/>
        <v/>
      </c>
      <c r="K141" s="77" t="str">
        <f t="shared" si="45"/>
        <v/>
      </c>
      <c r="L141" s="77" t="str">
        <f t="shared" si="45"/>
        <v/>
      </c>
      <c r="M141" s="77" t="str">
        <f t="shared" si="45"/>
        <v/>
      </c>
      <c r="N141" s="77" t="str">
        <f t="shared" si="45"/>
        <v/>
      </c>
      <c r="O141" s="77" t="str">
        <f t="shared" si="45"/>
        <v/>
      </c>
      <c r="P141" s="77" t="str">
        <f t="shared" si="45"/>
        <v/>
      </c>
    </row>
    <row r="142" spans="3:17" ht="29.25" customHeight="1" x14ac:dyDescent="0.7">
      <c r="C142" s="9"/>
      <c r="D142" s="7">
        <f>COUNTA($D$127:D141)+1</f>
        <v>12</v>
      </c>
      <c r="E142" s="42" t="s">
        <v>88</v>
      </c>
      <c r="F142" s="44" t="s">
        <v>89</v>
      </c>
      <c r="G142" s="26"/>
      <c r="H142" s="77" t="str">
        <f>IFERROR((H140-G140)/G140,"")</f>
        <v/>
      </c>
      <c r="I142" s="78" t="str">
        <f t="shared" si="45"/>
        <v/>
      </c>
      <c r="J142" s="77" t="str">
        <f t="shared" si="45"/>
        <v/>
      </c>
      <c r="K142" s="77" t="str">
        <f t="shared" si="45"/>
        <v/>
      </c>
      <c r="L142" s="77" t="str">
        <f t="shared" si="45"/>
        <v/>
      </c>
      <c r="M142" s="77" t="str">
        <f t="shared" si="45"/>
        <v/>
      </c>
      <c r="N142" s="77" t="str">
        <f t="shared" si="45"/>
        <v/>
      </c>
      <c r="O142" s="77" t="str">
        <f t="shared" si="45"/>
        <v/>
      </c>
      <c r="P142" s="77" t="str">
        <f t="shared" si="45"/>
        <v/>
      </c>
    </row>
    <row r="143" spans="3:17" ht="29.25" customHeight="1" x14ac:dyDescent="0.7">
      <c r="C143" s="9"/>
      <c r="D143" s="7">
        <f>COUNTA($D$127:D142)+1</f>
        <v>13</v>
      </c>
      <c r="E143" s="42" t="s">
        <v>90</v>
      </c>
      <c r="F143" s="43"/>
      <c r="G143" s="105" t="str">
        <f>IFERROR(+G135/G138,"")</f>
        <v/>
      </c>
      <c r="H143" s="106" t="str">
        <f>IFERROR(+H135/H138,"")</f>
        <v/>
      </c>
      <c r="I143" s="106" t="str">
        <f t="shared" ref="I143:P143" si="46">IFERROR(+I135/I138,"")</f>
        <v/>
      </c>
      <c r="J143" s="106" t="str">
        <f t="shared" si="46"/>
        <v/>
      </c>
      <c r="K143" s="106" t="str">
        <f t="shared" si="46"/>
        <v/>
      </c>
      <c r="L143" s="106" t="str">
        <f t="shared" si="46"/>
        <v/>
      </c>
      <c r="M143" s="106" t="str">
        <f t="shared" si="46"/>
        <v/>
      </c>
      <c r="N143" s="106" t="str">
        <f t="shared" si="46"/>
        <v/>
      </c>
      <c r="O143" s="106" t="str">
        <f t="shared" si="46"/>
        <v/>
      </c>
      <c r="P143" s="106" t="str">
        <f t="shared" si="46"/>
        <v/>
      </c>
    </row>
    <row r="144" spans="3:17" ht="29.25" customHeight="1" x14ac:dyDescent="0.7">
      <c r="D144" s="7">
        <f>COUNTA($D$127:D143)+1</f>
        <v>14</v>
      </c>
      <c r="E144" s="42" t="s">
        <v>91</v>
      </c>
      <c r="F144" s="43" t="s">
        <v>87</v>
      </c>
      <c r="G144" s="26"/>
      <c r="H144" s="77" t="str">
        <f>IFERROR((H143-G143)/G143,"")</f>
        <v/>
      </c>
      <c r="I144" s="78" t="str">
        <f>IFERROR((I143-H143)/H143,"")</f>
        <v/>
      </c>
      <c r="J144" s="77" t="str">
        <f t="shared" ref="J144:P144" si="47">IFERROR((J143-I143)/I143,"")</f>
        <v/>
      </c>
      <c r="K144" s="77" t="str">
        <f t="shared" si="47"/>
        <v/>
      </c>
      <c r="L144" s="77" t="str">
        <f t="shared" si="47"/>
        <v/>
      </c>
      <c r="M144" s="77" t="str">
        <f t="shared" si="47"/>
        <v/>
      </c>
      <c r="N144" s="77" t="str">
        <f t="shared" si="47"/>
        <v/>
      </c>
      <c r="O144" s="77" t="str">
        <f t="shared" si="47"/>
        <v/>
      </c>
      <c r="P144" s="77" t="str">
        <f t="shared" si="47"/>
        <v/>
      </c>
    </row>
    <row r="145" spans="2:17" x14ac:dyDescent="0.7">
      <c r="E145" s="71"/>
    </row>
    <row r="146" spans="2:17" ht="18" thickBot="1" x14ac:dyDescent="0.75">
      <c r="B146" s="104"/>
      <c r="C146" s="75" t="s">
        <v>141</v>
      </c>
      <c r="D146" s="4"/>
      <c r="E146" s="6"/>
      <c r="F146" s="6"/>
    </row>
    <row r="147" spans="2:17" ht="29.25" customHeight="1" thickBot="1" x14ac:dyDescent="0.75">
      <c r="D147" s="181">
        <f>COUNTA($D$146:D146)+1</f>
        <v>1</v>
      </c>
      <c r="E147" s="182" t="s">
        <v>127</v>
      </c>
      <c r="F147" s="183"/>
      <c r="G147" s="184" t="str">
        <f>IF($I$86="","",$I$86)</f>
        <v/>
      </c>
      <c r="M147" s="168" t="s">
        <v>128</v>
      </c>
      <c r="N147" s="79" t="s">
        <v>129</v>
      </c>
      <c r="O147" s="79" t="s">
        <v>130</v>
      </c>
      <c r="P147" s="79" t="str">
        <f>"基準："&amp;$G147</f>
        <v>基準：</v>
      </c>
    </row>
    <row r="148" spans="2:17" ht="29.25" customHeight="1" x14ac:dyDescent="0.7">
      <c r="D148" s="81">
        <f>COUNTA($D$146:D147)+1</f>
        <v>2</v>
      </c>
      <c r="E148" s="83" t="s">
        <v>131</v>
      </c>
      <c r="F148" s="87" t="s">
        <v>108</v>
      </c>
      <c r="G148" s="203"/>
      <c r="M148" s="167" t="s">
        <v>132</v>
      </c>
      <c r="N148" s="167" t="str">
        <f>IF($G$34="就業時間換算","－",IFERROR(((HLOOKUP(DATE(YEAR($E$13)+3,MONTH($E$9),DAY($E$9)),$G152:$P163,7,FALSE))/(HLOOKUP(DATE(YEAR($E$13),MONTH($E$9),DAY($E$9)),$G152:$P163,7,FALSE)))^(1/3)-1,""))</f>
        <v/>
      </c>
      <c r="O148" s="185" t="str">
        <f>IF($G$34="人数換算","－",IFERROR(((HLOOKUP(DATE(YEAR($E$13)+3,MONTH($E$9),DAY($E$9)),$G152:$P163,8,FALSE))/(HLOOKUP(DATE(YEAR($E$13),MONTH($E$9),DAY($E$9)),$G152:$P163,8,FALSE)))^(1/3)-1,""))</f>
        <v/>
      </c>
      <c r="P148" s="210" t="str">
        <f>IFERROR(VLOOKUP($G147,【参考】最低賃金の5年間の年平均の年平均上昇率!$B$4:$C$50,2,FALSE),"")</f>
        <v/>
      </c>
      <c r="Q148" s="170" t="str">
        <f>IF($G$34="人数換算",$N148,IF($G$34="就業時間換算",$O148,""))</f>
        <v/>
      </c>
    </row>
    <row r="149" spans="2:17" ht="29.25" customHeight="1" x14ac:dyDescent="0.7">
      <c r="D149" s="81">
        <f>COUNTA($D$146:D148)+1</f>
        <v>3</v>
      </c>
      <c r="E149" s="83" t="s">
        <v>133</v>
      </c>
      <c r="F149" s="52" t="s">
        <v>108</v>
      </c>
      <c r="G149" s="204"/>
      <c r="M149" s="167" t="s">
        <v>134</v>
      </c>
      <c r="N149" s="167" t="str">
        <f>IFERROR(((HLOOKUP(DATE(YEAR($E$13)+3,MONTH($E$9),DAY($E$9)),$G152:$P163,11,FALSE))/(HLOOKUP(DATE(YEAR($E$13),MONTH($E$9),DAY($E$9)),$G152:$P163,11,FALSE)))^(1/3)-1,"")</f>
        <v/>
      </c>
      <c r="O149" s="186" t="s">
        <v>135</v>
      </c>
      <c r="P149" s="211"/>
    </row>
    <row r="150" spans="2:17" x14ac:dyDescent="0.7">
      <c r="D150" s="1"/>
      <c r="E150" s="98" t="s">
        <v>114</v>
      </c>
      <c r="G150" s="1" t="s">
        <v>136</v>
      </c>
    </row>
    <row r="151" spans="2:17" x14ac:dyDescent="0.7">
      <c r="D151" s="1"/>
      <c r="G151" s="97" t="s">
        <v>54</v>
      </c>
      <c r="H151" s="97" t="s">
        <v>55</v>
      </c>
      <c r="I151" s="97" t="s">
        <v>56</v>
      </c>
      <c r="J151" s="64" t="s">
        <v>57</v>
      </c>
      <c r="K151" s="64"/>
      <c r="L151" s="64"/>
      <c r="M151" s="64"/>
      <c r="N151" s="64"/>
      <c r="O151" s="64"/>
      <c r="P151" s="64"/>
    </row>
    <row r="152" spans="2:17" x14ac:dyDescent="0.7">
      <c r="D152" s="23"/>
      <c r="E152" s="23"/>
      <c r="F152" s="86"/>
      <c r="G152" s="95" t="str">
        <f>IF($I152="","",EDATE(H152,-12))</f>
        <v/>
      </c>
      <c r="H152" s="95" t="str">
        <f>IF($I152="","",EDATE(I152,-12))</f>
        <v/>
      </c>
      <c r="I152" s="95" t="str">
        <f>IF($I$12="","",$I$12)</f>
        <v/>
      </c>
      <c r="J152" s="96" t="str">
        <f>IF($I152="","",EDATE(I152,12))</f>
        <v/>
      </c>
      <c r="K152" s="96" t="str">
        <f t="shared" ref="K152:P152" si="48">IF($I152="","",EDATE(J152,12))</f>
        <v/>
      </c>
      <c r="L152" s="96" t="str">
        <f t="shared" si="48"/>
        <v/>
      </c>
      <c r="M152" s="96" t="str">
        <f t="shared" si="48"/>
        <v/>
      </c>
      <c r="N152" s="96" t="str">
        <f t="shared" si="48"/>
        <v/>
      </c>
      <c r="O152" s="96" t="str">
        <f t="shared" si="48"/>
        <v/>
      </c>
      <c r="P152" s="96" t="str">
        <f t="shared" si="48"/>
        <v/>
      </c>
    </row>
    <row r="153" spans="2:17" ht="29.25" customHeight="1" x14ac:dyDescent="0.7">
      <c r="D153" s="81">
        <f>COUNTA($D$146:D152)+1</f>
        <v>4</v>
      </c>
      <c r="E153" s="47" t="s">
        <v>74</v>
      </c>
      <c r="F153" s="85"/>
      <c r="G153" s="205"/>
      <c r="H153" s="142"/>
      <c r="I153" s="196"/>
      <c r="J153" s="142"/>
      <c r="K153" s="142"/>
      <c r="L153" s="142"/>
      <c r="M153" s="142"/>
      <c r="N153" s="142"/>
      <c r="O153" s="142"/>
      <c r="P153" s="142"/>
    </row>
    <row r="154" spans="2:17" ht="29.25" customHeight="1" x14ac:dyDescent="0.7">
      <c r="C154" s="9"/>
      <c r="D154" s="81">
        <f>COUNTA($D$146:D153)+1</f>
        <v>5</v>
      </c>
      <c r="E154" s="47" t="s">
        <v>75</v>
      </c>
      <c r="F154" s="85"/>
      <c r="G154" s="205"/>
      <c r="H154" s="142"/>
      <c r="I154" s="196"/>
      <c r="J154" s="142"/>
      <c r="K154" s="142"/>
      <c r="L154" s="142"/>
      <c r="M154" s="142"/>
      <c r="N154" s="142"/>
      <c r="O154" s="142"/>
      <c r="P154" s="142"/>
    </row>
    <row r="155" spans="2:17" ht="29.25" customHeight="1" x14ac:dyDescent="0.7">
      <c r="C155" s="9"/>
      <c r="D155" s="5">
        <f>COUNTA($D$146:D154)+1</f>
        <v>6</v>
      </c>
      <c r="E155" s="40" t="s">
        <v>80</v>
      </c>
      <c r="F155" s="39" t="s">
        <v>81</v>
      </c>
      <c r="G155" s="195"/>
      <c r="H155" s="142"/>
      <c r="I155" s="196"/>
      <c r="J155" s="142"/>
      <c r="K155" s="142"/>
      <c r="L155" s="142"/>
      <c r="M155" s="142"/>
      <c r="N155" s="142"/>
      <c r="O155" s="142"/>
      <c r="P155" s="142"/>
    </row>
    <row r="156" spans="2:17" ht="29.25" customHeight="1" x14ac:dyDescent="0.7">
      <c r="C156" s="9"/>
      <c r="D156" s="5">
        <f>COUNTA($D$146:D155)+1</f>
        <v>7</v>
      </c>
      <c r="E156" s="40" t="s">
        <v>82</v>
      </c>
      <c r="F156" s="41" t="s">
        <v>81</v>
      </c>
      <c r="G156" s="195"/>
      <c r="H156" s="142"/>
      <c r="I156" s="196"/>
      <c r="J156" s="142"/>
      <c r="K156" s="142"/>
      <c r="L156" s="142"/>
      <c r="M156" s="142"/>
      <c r="N156" s="142"/>
      <c r="O156" s="142"/>
      <c r="P156" s="142"/>
    </row>
    <row r="157" spans="2:17" ht="29.25" customHeight="1" x14ac:dyDescent="0.7">
      <c r="C157" s="9"/>
      <c r="D157" s="81">
        <f>COUNTA($D$146:D156)+1</f>
        <v>8</v>
      </c>
      <c r="E157" s="47" t="s">
        <v>83</v>
      </c>
      <c r="F157" s="85" t="s">
        <v>139</v>
      </c>
      <c r="G157" s="205"/>
      <c r="H157" s="142"/>
      <c r="I157" s="196"/>
      <c r="J157" s="142"/>
      <c r="K157" s="142"/>
      <c r="L157" s="142"/>
      <c r="M157" s="142"/>
      <c r="N157" s="142"/>
      <c r="O157" s="142"/>
      <c r="P157" s="142"/>
    </row>
    <row r="158" spans="2:17" ht="29.25" customHeight="1" x14ac:dyDescent="0.7">
      <c r="C158" s="9"/>
      <c r="D158" s="7">
        <f>COUNTA($D$146:D157)+1</f>
        <v>9</v>
      </c>
      <c r="E158" s="42" t="s">
        <v>84</v>
      </c>
      <c r="F158" s="43"/>
      <c r="G158" s="24" t="str">
        <f>IF($G$34="就業時間換算","",IFERROR(+G153/G155,""))</f>
        <v/>
      </c>
      <c r="H158" s="25" t="str">
        <f t="shared" ref="H158:P158" si="49">IF($G$34="就業時間換算","",IFERROR(+H153/H155,""))</f>
        <v/>
      </c>
      <c r="I158" s="36" t="str">
        <f t="shared" si="49"/>
        <v/>
      </c>
      <c r="J158" s="25" t="str">
        <f t="shared" si="49"/>
        <v/>
      </c>
      <c r="K158" s="25" t="str">
        <f t="shared" si="49"/>
        <v/>
      </c>
      <c r="L158" s="25" t="str">
        <f t="shared" si="49"/>
        <v/>
      </c>
      <c r="M158" s="25" t="str">
        <f t="shared" si="49"/>
        <v/>
      </c>
      <c r="N158" s="25" t="str">
        <f t="shared" si="49"/>
        <v/>
      </c>
      <c r="O158" s="25" t="str">
        <f t="shared" si="49"/>
        <v/>
      </c>
      <c r="P158" s="25" t="str">
        <f t="shared" si="49"/>
        <v/>
      </c>
    </row>
    <row r="159" spans="2:17" ht="29.25" customHeight="1" x14ac:dyDescent="0.7">
      <c r="C159" s="9"/>
      <c r="D159" s="7">
        <f>COUNTA($D$146:D158)+1</f>
        <v>10</v>
      </c>
      <c r="E159" s="42" t="s">
        <v>85</v>
      </c>
      <c r="F159" s="44"/>
      <c r="G159" s="24" t="str">
        <f>IF($G$34="人数換算","",IFERROR(+G153/G156,""))</f>
        <v/>
      </c>
      <c r="H159" s="25" t="str">
        <f t="shared" ref="H159:P159" si="50">IF($G$34="人数換算","",IFERROR(+H153/H156,""))</f>
        <v/>
      </c>
      <c r="I159" s="36" t="str">
        <f t="shared" si="50"/>
        <v/>
      </c>
      <c r="J159" s="25" t="str">
        <f t="shared" si="50"/>
        <v/>
      </c>
      <c r="K159" s="25" t="str">
        <f t="shared" si="50"/>
        <v/>
      </c>
      <c r="L159" s="25" t="str">
        <f t="shared" si="50"/>
        <v/>
      </c>
      <c r="M159" s="25" t="str">
        <f t="shared" si="50"/>
        <v/>
      </c>
      <c r="N159" s="25" t="str">
        <f t="shared" si="50"/>
        <v/>
      </c>
      <c r="O159" s="25" t="str">
        <f t="shared" si="50"/>
        <v/>
      </c>
      <c r="P159" s="25" t="str">
        <f t="shared" si="50"/>
        <v/>
      </c>
    </row>
    <row r="160" spans="2:17" ht="29.25" customHeight="1" x14ac:dyDescent="0.7">
      <c r="C160" s="9"/>
      <c r="D160" s="7">
        <f>COUNTA($D$146:D159)+1</f>
        <v>11</v>
      </c>
      <c r="E160" s="42" t="s">
        <v>86</v>
      </c>
      <c r="F160" s="43" t="s">
        <v>87</v>
      </c>
      <c r="G160" s="26"/>
      <c r="H160" s="77" t="str">
        <f>IFERROR((H158-G158)/G158,"")</f>
        <v/>
      </c>
      <c r="I160" s="78" t="str">
        <f t="shared" ref="I160:P161" si="51">IFERROR((I158-H158)/H158,"")</f>
        <v/>
      </c>
      <c r="J160" s="77" t="str">
        <f t="shared" si="51"/>
        <v/>
      </c>
      <c r="K160" s="77" t="str">
        <f t="shared" si="51"/>
        <v/>
      </c>
      <c r="L160" s="77" t="str">
        <f t="shared" si="51"/>
        <v/>
      </c>
      <c r="M160" s="77" t="str">
        <f t="shared" si="51"/>
        <v/>
      </c>
      <c r="N160" s="77" t="str">
        <f t="shared" si="51"/>
        <v/>
      </c>
      <c r="O160" s="77" t="str">
        <f t="shared" si="51"/>
        <v/>
      </c>
      <c r="P160" s="77" t="str">
        <f t="shared" si="51"/>
        <v/>
      </c>
    </row>
    <row r="161" spans="2:17" ht="29.25" customHeight="1" x14ac:dyDescent="0.7">
      <c r="C161" s="9"/>
      <c r="D161" s="7">
        <f>COUNTA($D$146:D160)+1</f>
        <v>12</v>
      </c>
      <c r="E161" s="42" t="s">
        <v>88</v>
      </c>
      <c r="F161" s="44" t="s">
        <v>89</v>
      </c>
      <c r="G161" s="26"/>
      <c r="H161" s="77" t="str">
        <f>IFERROR((H159-G159)/G159,"")</f>
        <v/>
      </c>
      <c r="I161" s="78" t="str">
        <f t="shared" si="51"/>
        <v/>
      </c>
      <c r="J161" s="77" t="str">
        <f t="shared" si="51"/>
        <v/>
      </c>
      <c r="K161" s="77" t="str">
        <f t="shared" si="51"/>
        <v/>
      </c>
      <c r="L161" s="77" t="str">
        <f t="shared" si="51"/>
        <v/>
      </c>
      <c r="M161" s="77" t="str">
        <f t="shared" si="51"/>
        <v/>
      </c>
      <c r="N161" s="77" t="str">
        <f t="shared" si="51"/>
        <v/>
      </c>
      <c r="O161" s="77" t="str">
        <f t="shared" si="51"/>
        <v/>
      </c>
      <c r="P161" s="77" t="str">
        <f t="shared" si="51"/>
        <v/>
      </c>
    </row>
    <row r="162" spans="2:17" ht="29.25" customHeight="1" x14ac:dyDescent="0.7">
      <c r="C162" s="9"/>
      <c r="D162" s="7">
        <f>COUNTA($D$146:D161)+1</f>
        <v>13</v>
      </c>
      <c r="E162" s="42" t="s">
        <v>90</v>
      </c>
      <c r="F162" s="43"/>
      <c r="G162" s="105" t="str">
        <f>IFERROR(+G154/G157,"")</f>
        <v/>
      </c>
      <c r="H162" s="106" t="str">
        <f>IFERROR(+H154/H157,"")</f>
        <v/>
      </c>
      <c r="I162" s="106" t="str">
        <f t="shared" ref="I162:P162" si="52">IFERROR(+I154/I157,"")</f>
        <v/>
      </c>
      <c r="J162" s="106" t="str">
        <f t="shared" si="52"/>
        <v/>
      </c>
      <c r="K162" s="106" t="str">
        <f t="shared" si="52"/>
        <v/>
      </c>
      <c r="L162" s="106" t="str">
        <f t="shared" si="52"/>
        <v/>
      </c>
      <c r="M162" s="106" t="str">
        <f t="shared" si="52"/>
        <v/>
      </c>
      <c r="N162" s="106" t="str">
        <f t="shared" si="52"/>
        <v/>
      </c>
      <c r="O162" s="106" t="str">
        <f t="shared" si="52"/>
        <v/>
      </c>
      <c r="P162" s="106" t="str">
        <f t="shared" si="52"/>
        <v/>
      </c>
    </row>
    <row r="163" spans="2:17" ht="29.25" customHeight="1" x14ac:dyDescent="0.7">
      <c r="D163" s="7">
        <f>COUNTA($D$146:D162)+1</f>
        <v>14</v>
      </c>
      <c r="E163" s="42" t="s">
        <v>91</v>
      </c>
      <c r="F163" s="43" t="s">
        <v>87</v>
      </c>
      <c r="G163" s="26"/>
      <c r="H163" s="77" t="str">
        <f>IFERROR((H162-G162)/G162,"")</f>
        <v/>
      </c>
      <c r="I163" s="78" t="str">
        <f>IFERROR((I162-H162)/H162,"")</f>
        <v/>
      </c>
      <c r="J163" s="77" t="str">
        <f t="shared" ref="J163:P163" si="53">IFERROR((J162-I162)/I162,"")</f>
        <v/>
      </c>
      <c r="K163" s="77" t="str">
        <f t="shared" si="53"/>
        <v/>
      </c>
      <c r="L163" s="77" t="str">
        <f t="shared" si="53"/>
        <v/>
      </c>
      <c r="M163" s="77" t="str">
        <f t="shared" si="53"/>
        <v/>
      </c>
      <c r="N163" s="77" t="str">
        <f t="shared" si="53"/>
        <v/>
      </c>
      <c r="O163" s="77" t="str">
        <f t="shared" si="53"/>
        <v/>
      </c>
      <c r="P163" s="77" t="str">
        <f t="shared" si="53"/>
        <v/>
      </c>
    </row>
    <row r="164" spans="2:17" x14ac:dyDescent="0.7">
      <c r="E164" s="71"/>
    </row>
    <row r="165" spans="2:17" ht="18" thickBot="1" x14ac:dyDescent="0.75">
      <c r="B165" s="104"/>
      <c r="C165" s="75" t="s">
        <v>142</v>
      </c>
      <c r="D165" s="4"/>
      <c r="E165" s="6"/>
      <c r="F165" s="6"/>
    </row>
    <row r="166" spans="2:17" ht="29.25" customHeight="1" thickBot="1" x14ac:dyDescent="0.75">
      <c r="D166" s="181">
        <f>COUNTA($D$165:D165)+1</f>
        <v>1</v>
      </c>
      <c r="E166" s="182" t="s">
        <v>127</v>
      </c>
      <c r="F166" s="183"/>
      <c r="G166" s="184" t="str">
        <f>IF($J$86="","",$J$86)</f>
        <v/>
      </c>
      <c r="M166" s="168" t="s">
        <v>128</v>
      </c>
      <c r="N166" s="79" t="s">
        <v>129</v>
      </c>
      <c r="O166" s="79" t="s">
        <v>130</v>
      </c>
      <c r="P166" s="79" t="str">
        <f>"基準："&amp;$G166</f>
        <v>基準：</v>
      </c>
    </row>
    <row r="167" spans="2:17" ht="29.25" customHeight="1" x14ac:dyDescent="0.7">
      <c r="D167" s="81">
        <f>COUNTA($D$165:D166)+1</f>
        <v>2</v>
      </c>
      <c r="E167" s="83" t="s">
        <v>131</v>
      </c>
      <c r="F167" s="87" t="s">
        <v>108</v>
      </c>
      <c r="G167" s="203"/>
      <c r="M167" s="167" t="s">
        <v>132</v>
      </c>
      <c r="N167" s="167" t="str">
        <f>IF($G$34="就業時間換算","－",IFERROR(((HLOOKUP(DATE(YEAR($E$13)+3,MONTH($E$9),DAY($E$9)),$G171:$P182,7,FALSE))/(HLOOKUP(DATE(YEAR($E$13),MONTH($E$9),DAY($E$9)),$G171:$P182,7,FALSE)))^(1/3)-1,""))</f>
        <v/>
      </c>
      <c r="O167" s="185" t="str">
        <f>IF($G$34="人数換算","－",IFERROR(((HLOOKUP(DATE(YEAR($E$13)+3,MONTH($E$9),DAY($E$9)),$G171:$P182,8,FALSE))/(HLOOKUP(DATE(YEAR($E$13),MONTH($E$9),DAY($E$9)),$G171:$P182,8,FALSE)))^(1/3)-1,""))</f>
        <v/>
      </c>
      <c r="P167" s="210" t="str">
        <f>IFERROR(VLOOKUP($G166,【参考】最低賃金の5年間の年平均の年平均上昇率!$B$4:$C$50,2,FALSE),"")</f>
        <v/>
      </c>
      <c r="Q167" s="170" t="str">
        <f>IF($G$34="人数換算",$N167,IF($G$34="就業時間換算",$O167,""))</f>
        <v/>
      </c>
    </row>
    <row r="168" spans="2:17" ht="29.25" customHeight="1" x14ac:dyDescent="0.7">
      <c r="D168" s="81">
        <f>COUNTA($D$165:D167)+1</f>
        <v>3</v>
      </c>
      <c r="E168" s="83" t="s">
        <v>133</v>
      </c>
      <c r="F168" s="52" t="s">
        <v>108</v>
      </c>
      <c r="G168" s="204"/>
      <c r="M168" s="167" t="s">
        <v>134</v>
      </c>
      <c r="N168" s="167" t="str">
        <f>IFERROR(((HLOOKUP(DATE(YEAR($E$13)+3,MONTH($E$9),DAY($E$9)),$G171:$P182,11,FALSE))/(HLOOKUP(DATE(YEAR($E$13),MONTH($E$9),DAY($E$9)),$G171:$P182,11,FALSE)))^(1/3)-1,"")</f>
        <v/>
      </c>
      <c r="O168" s="186" t="s">
        <v>135</v>
      </c>
      <c r="P168" s="211"/>
    </row>
    <row r="169" spans="2:17" x14ac:dyDescent="0.7">
      <c r="D169" s="1"/>
      <c r="E169" s="98" t="s">
        <v>114</v>
      </c>
      <c r="G169" s="1" t="s">
        <v>136</v>
      </c>
    </row>
    <row r="170" spans="2:17" x14ac:dyDescent="0.7">
      <c r="D170" s="1"/>
      <c r="G170" s="97" t="s">
        <v>54</v>
      </c>
      <c r="H170" s="97" t="s">
        <v>55</v>
      </c>
      <c r="I170" s="97" t="s">
        <v>56</v>
      </c>
      <c r="J170" s="64" t="s">
        <v>57</v>
      </c>
      <c r="K170" s="64"/>
      <c r="L170" s="64"/>
      <c r="M170" s="64"/>
      <c r="N170" s="64"/>
      <c r="O170" s="64"/>
      <c r="P170" s="64"/>
    </row>
    <row r="171" spans="2:17" x14ac:dyDescent="0.7">
      <c r="D171" s="23"/>
      <c r="E171" s="23"/>
      <c r="F171" s="86"/>
      <c r="G171" s="95" t="str">
        <f>IF($I171="","",EDATE(H171,-12))</f>
        <v/>
      </c>
      <c r="H171" s="95" t="str">
        <f>IF($I171="","",EDATE(I171,-12))</f>
        <v/>
      </c>
      <c r="I171" s="95" t="str">
        <f>IF($I$12="","",$I$12)</f>
        <v/>
      </c>
      <c r="J171" s="96" t="str">
        <f>IF($I171="","",EDATE(I171,12))</f>
        <v/>
      </c>
      <c r="K171" s="96" t="str">
        <f t="shared" ref="K171:P171" si="54">IF($I171="","",EDATE(J171,12))</f>
        <v/>
      </c>
      <c r="L171" s="96" t="str">
        <f t="shared" si="54"/>
        <v/>
      </c>
      <c r="M171" s="96" t="str">
        <f t="shared" si="54"/>
        <v/>
      </c>
      <c r="N171" s="96" t="str">
        <f t="shared" si="54"/>
        <v/>
      </c>
      <c r="O171" s="96" t="str">
        <f t="shared" si="54"/>
        <v/>
      </c>
      <c r="P171" s="96" t="str">
        <f t="shared" si="54"/>
        <v/>
      </c>
    </row>
    <row r="172" spans="2:17" ht="29.25" customHeight="1" x14ac:dyDescent="0.7">
      <c r="D172" s="81">
        <f>COUNTA($D$165:D171)+1</f>
        <v>4</v>
      </c>
      <c r="E172" s="47" t="s">
        <v>74</v>
      </c>
      <c r="F172" s="85"/>
      <c r="G172" s="205"/>
      <c r="H172" s="142"/>
      <c r="I172" s="196"/>
      <c r="J172" s="142"/>
      <c r="K172" s="142"/>
      <c r="L172" s="142"/>
      <c r="M172" s="142"/>
      <c r="N172" s="142"/>
      <c r="O172" s="142"/>
      <c r="P172" s="142"/>
    </row>
    <row r="173" spans="2:17" ht="29.25" customHeight="1" x14ac:dyDescent="0.7">
      <c r="C173" s="9"/>
      <c r="D173" s="81">
        <f>COUNTA($D$165:D172)+1</f>
        <v>5</v>
      </c>
      <c r="E173" s="47" t="s">
        <v>75</v>
      </c>
      <c r="F173" s="85"/>
      <c r="G173" s="205"/>
      <c r="H173" s="142"/>
      <c r="I173" s="196"/>
      <c r="J173" s="142"/>
      <c r="K173" s="142"/>
      <c r="L173" s="142"/>
      <c r="M173" s="142"/>
      <c r="N173" s="142"/>
      <c r="O173" s="142"/>
      <c r="P173" s="142"/>
    </row>
    <row r="174" spans="2:17" ht="29.25" customHeight="1" x14ac:dyDescent="0.7">
      <c r="C174" s="9"/>
      <c r="D174" s="5">
        <f>COUNTA($D$165:D173)+1</f>
        <v>6</v>
      </c>
      <c r="E174" s="40" t="s">
        <v>80</v>
      </c>
      <c r="F174" s="39" t="s">
        <v>81</v>
      </c>
      <c r="G174" s="195"/>
      <c r="H174" s="142"/>
      <c r="I174" s="196"/>
      <c r="J174" s="142"/>
      <c r="K174" s="142"/>
      <c r="L174" s="142"/>
      <c r="M174" s="142"/>
      <c r="N174" s="142"/>
      <c r="O174" s="142"/>
      <c r="P174" s="142"/>
    </row>
    <row r="175" spans="2:17" ht="29.25" customHeight="1" x14ac:dyDescent="0.7">
      <c r="C175" s="9"/>
      <c r="D175" s="5">
        <f>COUNTA($D$165:D174)+1</f>
        <v>7</v>
      </c>
      <c r="E175" s="40" t="s">
        <v>82</v>
      </c>
      <c r="F175" s="41" t="s">
        <v>81</v>
      </c>
      <c r="G175" s="195"/>
      <c r="H175" s="142"/>
      <c r="I175" s="196"/>
      <c r="J175" s="142"/>
      <c r="K175" s="142"/>
      <c r="L175" s="142"/>
      <c r="M175" s="142"/>
      <c r="N175" s="142"/>
      <c r="O175" s="142"/>
      <c r="P175" s="142"/>
    </row>
    <row r="176" spans="2:17" ht="29.25" customHeight="1" x14ac:dyDescent="0.7">
      <c r="C176" s="9"/>
      <c r="D176" s="81">
        <f>COUNTA($D$165:D175)+1</f>
        <v>8</v>
      </c>
      <c r="E176" s="47" t="s">
        <v>83</v>
      </c>
      <c r="F176" s="85" t="s">
        <v>139</v>
      </c>
      <c r="G176" s="205"/>
      <c r="H176" s="142"/>
      <c r="I176" s="196"/>
      <c r="J176" s="142"/>
      <c r="K176" s="142"/>
      <c r="L176" s="142"/>
      <c r="M176" s="142"/>
      <c r="N176" s="142"/>
      <c r="O176" s="142"/>
      <c r="P176" s="142"/>
    </row>
    <row r="177" spans="2:17" ht="29.25" customHeight="1" x14ac:dyDescent="0.7">
      <c r="C177" s="9"/>
      <c r="D177" s="7">
        <f>COUNTA($D$165:D176)+1</f>
        <v>9</v>
      </c>
      <c r="E177" s="42" t="s">
        <v>84</v>
      </c>
      <c r="F177" s="43"/>
      <c r="G177" s="24" t="str">
        <f>IF($G$34="就業時間換算","",IFERROR(+G172/G174,""))</f>
        <v/>
      </c>
      <c r="H177" s="25" t="str">
        <f t="shared" ref="H177:P177" si="55">IF($G$34="就業時間換算","",IFERROR(+H172/H174,""))</f>
        <v/>
      </c>
      <c r="I177" s="36" t="str">
        <f t="shared" si="55"/>
        <v/>
      </c>
      <c r="J177" s="25" t="str">
        <f t="shared" si="55"/>
        <v/>
      </c>
      <c r="K177" s="25" t="str">
        <f t="shared" si="55"/>
        <v/>
      </c>
      <c r="L177" s="25" t="str">
        <f t="shared" si="55"/>
        <v/>
      </c>
      <c r="M177" s="25" t="str">
        <f t="shared" si="55"/>
        <v/>
      </c>
      <c r="N177" s="25" t="str">
        <f t="shared" si="55"/>
        <v/>
      </c>
      <c r="O177" s="25" t="str">
        <f t="shared" si="55"/>
        <v/>
      </c>
      <c r="P177" s="25" t="str">
        <f t="shared" si="55"/>
        <v/>
      </c>
    </row>
    <row r="178" spans="2:17" ht="29.25" customHeight="1" x14ac:dyDescent="0.7">
      <c r="C178" s="9"/>
      <c r="D178" s="7">
        <f>COUNTA($D$165:D177)+1</f>
        <v>10</v>
      </c>
      <c r="E178" s="42" t="s">
        <v>85</v>
      </c>
      <c r="F178" s="44"/>
      <c r="G178" s="24" t="str">
        <f>IF($G$34="人数換算","",IFERROR(+G172/G175,""))</f>
        <v/>
      </c>
      <c r="H178" s="25" t="str">
        <f t="shared" ref="H178:P178" si="56">IF($G$34="人数換算","",IFERROR(+H172/H175,""))</f>
        <v/>
      </c>
      <c r="I178" s="36" t="str">
        <f t="shared" si="56"/>
        <v/>
      </c>
      <c r="J178" s="25" t="str">
        <f t="shared" si="56"/>
        <v/>
      </c>
      <c r="K178" s="25" t="str">
        <f t="shared" si="56"/>
        <v/>
      </c>
      <c r="L178" s="25" t="str">
        <f t="shared" si="56"/>
        <v/>
      </c>
      <c r="M178" s="25" t="str">
        <f t="shared" si="56"/>
        <v/>
      </c>
      <c r="N178" s="25" t="str">
        <f t="shared" si="56"/>
        <v/>
      </c>
      <c r="O178" s="25" t="str">
        <f t="shared" si="56"/>
        <v/>
      </c>
      <c r="P178" s="25" t="str">
        <f t="shared" si="56"/>
        <v/>
      </c>
    </row>
    <row r="179" spans="2:17" ht="29.25" customHeight="1" x14ac:dyDescent="0.7">
      <c r="C179" s="9"/>
      <c r="D179" s="7">
        <f>COUNTA($D$165:D178)+1</f>
        <v>11</v>
      </c>
      <c r="E179" s="42" t="s">
        <v>86</v>
      </c>
      <c r="F179" s="43" t="s">
        <v>87</v>
      </c>
      <c r="G179" s="26"/>
      <c r="H179" s="77" t="str">
        <f>IFERROR((H177-G177)/G177,"")</f>
        <v/>
      </c>
      <c r="I179" s="78" t="str">
        <f t="shared" ref="I179:P180" si="57">IFERROR((I177-H177)/H177,"")</f>
        <v/>
      </c>
      <c r="J179" s="77" t="str">
        <f t="shared" si="57"/>
        <v/>
      </c>
      <c r="K179" s="77" t="str">
        <f t="shared" si="57"/>
        <v/>
      </c>
      <c r="L179" s="77" t="str">
        <f t="shared" si="57"/>
        <v/>
      </c>
      <c r="M179" s="77" t="str">
        <f t="shared" si="57"/>
        <v/>
      </c>
      <c r="N179" s="77" t="str">
        <f t="shared" si="57"/>
        <v/>
      </c>
      <c r="O179" s="77" t="str">
        <f t="shared" si="57"/>
        <v/>
      </c>
      <c r="P179" s="77" t="str">
        <f t="shared" si="57"/>
        <v/>
      </c>
    </row>
    <row r="180" spans="2:17" ht="29.25" customHeight="1" x14ac:dyDescent="0.7">
      <c r="C180" s="9"/>
      <c r="D180" s="7">
        <f>COUNTA($D$165:D179)+1</f>
        <v>12</v>
      </c>
      <c r="E180" s="42" t="s">
        <v>88</v>
      </c>
      <c r="F180" s="44" t="s">
        <v>89</v>
      </c>
      <c r="G180" s="26"/>
      <c r="H180" s="77" t="str">
        <f>IFERROR((H178-G178)/G178,"")</f>
        <v/>
      </c>
      <c r="I180" s="78" t="str">
        <f t="shared" si="57"/>
        <v/>
      </c>
      <c r="J180" s="77" t="str">
        <f t="shared" si="57"/>
        <v/>
      </c>
      <c r="K180" s="77" t="str">
        <f t="shared" si="57"/>
        <v/>
      </c>
      <c r="L180" s="77" t="str">
        <f t="shared" si="57"/>
        <v/>
      </c>
      <c r="M180" s="77" t="str">
        <f t="shared" si="57"/>
        <v/>
      </c>
      <c r="N180" s="77" t="str">
        <f t="shared" si="57"/>
        <v/>
      </c>
      <c r="O180" s="77" t="str">
        <f t="shared" si="57"/>
        <v/>
      </c>
      <c r="P180" s="77" t="str">
        <f t="shared" si="57"/>
        <v/>
      </c>
    </row>
    <row r="181" spans="2:17" ht="29.25" customHeight="1" x14ac:dyDescent="0.7">
      <c r="C181" s="9"/>
      <c r="D181" s="7">
        <f>COUNTA($D$165:D180)+1</f>
        <v>13</v>
      </c>
      <c r="E181" s="42" t="s">
        <v>90</v>
      </c>
      <c r="F181" s="43"/>
      <c r="G181" s="105" t="str">
        <f>IFERROR(+G173/G176,"")</f>
        <v/>
      </c>
      <c r="H181" s="106" t="str">
        <f>IFERROR(+H173/H176,"")</f>
        <v/>
      </c>
      <c r="I181" s="106" t="str">
        <f t="shared" ref="I181:P181" si="58">IFERROR(+I173/I176,"")</f>
        <v/>
      </c>
      <c r="J181" s="106" t="str">
        <f t="shared" si="58"/>
        <v/>
      </c>
      <c r="K181" s="106" t="str">
        <f t="shared" si="58"/>
        <v/>
      </c>
      <c r="L181" s="106" t="str">
        <f t="shared" si="58"/>
        <v/>
      </c>
      <c r="M181" s="106" t="str">
        <f t="shared" si="58"/>
        <v/>
      </c>
      <c r="N181" s="106" t="str">
        <f t="shared" si="58"/>
        <v/>
      </c>
      <c r="O181" s="106" t="str">
        <f t="shared" si="58"/>
        <v/>
      </c>
      <c r="P181" s="106" t="str">
        <f t="shared" si="58"/>
        <v/>
      </c>
    </row>
    <row r="182" spans="2:17" ht="29.25" customHeight="1" x14ac:dyDescent="0.7">
      <c r="D182" s="7">
        <f>COUNTA($D$165:D181)+1</f>
        <v>14</v>
      </c>
      <c r="E182" s="42" t="s">
        <v>91</v>
      </c>
      <c r="F182" s="43" t="s">
        <v>87</v>
      </c>
      <c r="G182" s="26"/>
      <c r="H182" s="77" t="str">
        <f>IFERROR((H181-G181)/G181,"")</f>
        <v/>
      </c>
      <c r="I182" s="78" t="str">
        <f>IFERROR((I181-H181)/H181,"")</f>
        <v/>
      </c>
      <c r="J182" s="77" t="str">
        <f t="shared" ref="J182:P182" si="59">IFERROR((J181-I181)/I181,"")</f>
        <v/>
      </c>
      <c r="K182" s="77" t="str">
        <f t="shared" si="59"/>
        <v/>
      </c>
      <c r="L182" s="77" t="str">
        <f t="shared" si="59"/>
        <v/>
      </c>
      <c r="M182" s="77" t="str">
        <f t="shared" si="59"/>
        <v/>
      </c>
      <c r="N182" s="77" t="str">
        <f t="shared" si="59"/>
        <v/>
      </c>
      <c r="O182" s="77" t="str">
        <f t="shared" si="59"/>
        <v/>
      </c>
      <c r="P182" s="77" t="str">
        <f t="shared" si="59"/>
        <v/>
      </c>
    </row>
    <row r="183" spans="2:17" x14ac:dyDescent="0.7">
      <c r="E183" s="71"/>
    </row>
    <row r="184" spans="2:17" ht="18" thickBot="1" x14ac:dyDescent="0.75">
      <c r="B184" s="104"/>
      <c r="C184" s="75" t="s">
        <v>143</v>
      </c>
      <c r="D184" s="4"/>
      <c r="E184" s="6"/>
      <c r="F184" s="6"/>
      <c r="L184" s="80"/>
    </row>
    <row r="185" spans="2:17" ht="29.25" customHeight="1" thickBot="1" x14ac:dyDescent="0.75">
      <c r="D185" s="181">
        <f>COUNTA($D$184:D184)+1</f>
        <v>1</v>
      </c>
      <c r="E185" s="182" t="s">
        <v>127</v>
      </c>
      <c r="F185" s="183"/>
      <c r="G185" s="184" t="str">
        <f>IF($K$86="","",$K$86)</f>
        <v/>
      </c>
      <c r="M185" s="168" t="s">
        <v>128</v>
      </c>
      <c r="N185" s="79" t="s">
        <v>129</v>
      </c>
      <c r="O185" s="79" t="s">
        <v>130</v>
      </c>
      <c r="P185" s="79" t="str">
        <f>"基準："&amp;$G185</f>
        <v>基準：</v>
      </c>
    </row>
    <row r="186" spans="2:17" ht="29.25" customHeight="1" x14ac:dyDescent="0.7">
      <c r="D186" s="81">
        <f>COUNTA($D$184:D185)+1</f>
        <v>2</v>
      </c>
      <c r="E186" s="83" t="s">
        <v>144</v>
      </c>
      <c r="F186" s="87" t="s">
        <v>108</v>
      </c>
      <c r="G186" s="203"/>
      <c r="M186" s="167" t="s">
        <v>132</v>
      </c>
      <c r="N186" s="167" t="str">
        <f>IF($G$34="就業時間換算","－",IFERROR(((HLOOKUP(DATE(YEAR($E$13)+3,MONTH($E$9),DAY($E$9)),$G190:$P201,7,FALSE))/(HLOOKUP(DATE(YEAR($E$13),MONTH($E$9),DAY($E$9)),$G190:$P201,7,FALSE)))^(1/3)-1,""))</f>
        <v/>
      </c>
      <c r="O186" s="185" t="str">
        <f>IF($G$34="人数換算","－",IFERROR(((HLOOKUP(DATE(YEAR($E$13)+3,MONTH($E$9),DAY($E$9)),$G190:$P201,8,FALSE))/(HLOOKUP(DATE(YEAR($E$13),MONTH($E$9),DAY($E$9)),$G190:$P201,8,FALSE)))^(1/3)-1,""))</f>
        <v/>
      </c>
      <c r="P186" s="210" t="str">
        <f>IFERROR(VLOOKUP($G185,【参考】最低賃金の5年間の年平均の年平均上昇率!$B$4:$C$50,2,FALSE),"")</f>
        <v/>
      </c>
      <c r="Q186" s="170" t="str">
        <f>IF($G$34="人数換算",$N186,IF($G$34="就業時間換算",$O186,""))</f>
        <v/>
      </c>
    </row>
    <row r="187" spans="2:17" ht="29.25" customHeight="1" x14ac:dyDescent="0.7">
      <c r="D187" s="81">
        <f>COUNTA($D$184:D186)+1</f>
        <v>3</v>
      </c>
      <c r="E187" s="83" t="s">
        <v>133</v>
      </c>
      <c r="F187" s="52" t="s">
        <v>108</v>
      </c>
      <c r="G187" s="204"/>
      <c r="M187" s="167" t="s">
        <v>134</v>
      </c>
      <c r="N187" s="167" t="str">
        <f>IFERROR(((HLOOKUP(DATE(YEAR($E$13)+3,MONTH($E$9),DAY($E$9)),$G190:$P201,11,FALSE))/(HLOOKUP(DATE(YEAR($E$13),MONTH($E$9),DAY($E$9)),$G190:$P201,11,FALSE)))^(1/3)-1,"")</f>
        <v/>
      </c>
      <c r="O187" s="186" t="s">
        <v>135</v>
      </c>
      <c r="P187" s="211"/>
    </row>
    <row r="188" spans="2:17" x14ac:dyDescent="0.7">
      <c r="D188" s="1"/>
      <c r="E188" s="98" t="s">
        <v>114</v>
      </c>
      <c r="G188" s="1" t="s">
        <v>136</v>
      </c>
    </row>
    <row r="189" spans="2:17" x14ac:dyDescent="0.7">
      <c r="D189" s="1"/>
      <c r="G189" s="97" t="s">
        <v>54</v>
      </c>
      <c r="H189" s="97" t="s">
        <v>55</v>
      </c>
      <c r="I189" s="97" t="s">
        <v>56</v>
      </c>
      <c r="J189" s="64" t="s">
        <v>57</v>
      </c>
      <c r="K189" s="64"/>
      <c r="L189" s="64"/>
      <c r="M189" s="64"/>
      <c r="N189" s="64"/>
      <c r="O189" s="64"/>
      <c r="P189" s="64"/>
    </row>
    <row r="190" spans="2:17" x14ac:dyDescent="0.7">
      <c r="D190" s="23"/>
      <c r="E190" s="23"/>
      <c r="F190" s="86"/>
      <c r="G190" s="95" t="str">
        <f>IF($I190="","",EDATE(H190,-12))</f>
        <v/>
      </c>
      <c r="H190" s="95" t="str">
        <f>IF($I190="","",EDATE(I190,-12))</f>
        <v/>
      </c>
      <c r="I190" s="95" t="str">
        <f>IF($I$12="","",$I$12)</f>
        <v/>
      </c>
      <c r="J190" s="96" t="str">
        <f>IF($I190="","",EDATE(I190,12))</f>
        <v/>
      </c>
      <c r="K190" s="96" t="str">
        <f t="shared" ref="K190:P190" si="60">IF($I190="","",EDATE(J190,12))</f>
        <v/>
      </c>
      <c r="L190" s="96" t="str">
        <f t="shared" si="60"/>
        <v/>
      </c>
      <c r="M190" s="96" t="str">
        <f t="shared" si="60"/>
        <v/>
      </c>
      <c r="N190" s="96" t="str">
        <f t="shared" si="60"/>
        <v/>
      </c>
      <c r="O190" s="96" t="str">
        <f t="shared" si="60"/>
        <v/>
      </c>
      <c r="P190" s="96" t="str">
        <f t="shared" si="60"/>
        <v/>
      </c>
    </row>
    <row r="191" spans="2:17" ht="29.25" customHeight="1" x14ac:dyDescent="0.7">
      <c r="D191" s="81">
        <f>COUNTA($D$184:D190)+1</f>
        <v>4</v>
      </c>
      <c r="E191" s="47" t="s">
        <v>74</v>
      </c>
      <c r="F191" s="85"/>
      <c r="G191" s="205"/>
      <c r="H191" s="142"/>
      <c r="I191" s="196"/>
      <c r="J191" s="142"/>
      <c r="K191" s="142"/>
      <c r="L191" s="142"/>
      <c r="M191" s="142"/>
      <c r="N191" s="142"/>
      <c r="O191" s="142"/>
      <c r="P191" s="142"/>
    </row>
    <row r="192" spans="2:17" ht="29.25" customHeight="1" x14ac:dyDescent="0.7">
      <c r="C192" s="9"/>
      <c r="D192" s="81">
        <f>COUNTA($D$184:D191)+1</f>
        <v>5</v>
      </c>
      <c r="E192" s="47" t="s">
        <v>75</v>
      </c>
      <c r="F192" s="85"/>
      <c r="G192" s="205"/>
      <c r="H192" s="142"/>
      <c r="I192" s="196"/>
      <c r="J192" s="142"/>
      <c r="K192" s="142"/>
      <c r="L192" s="142"/>
      <c r="M192" s="142"/>
      <c r="N192" s="142"/>
      <c r="O192" s="142"/>
      <c r="P192" s="142"/>
    </row>
    <row r="193" spans="2:16" ht="29.25" customHeight="1" x14ac:dyDescent="0.7">
      <c r="C193" s="9"/>
      <c r="D193" s="5">
        <f>COUNTA($D$184:D192)+1</f>
        <v>6</v>
      </c>
      <c r="E193" s="40" t="s">
        <v>80</v>
      </c>
      <c r="F193" s="39" t="s">
        <v>81</v>
      </c>
      <c r="G193" s="195"/>
      <c r="H193" s="142"/>
      <c r="I193" s="196"/>
      <c r="J193" s="142"/>
      <c r="K193" s="142"/>
      <c r="L193" s="142"/>
      <c r="M193" s="142"/>
      <c r="N193" s="142"/>
      <c r="O193" s="142"/>
      <c r="P193" s="142"/>
    </row>
    <row r="194" spans="2:16" ht="29.25" customHeight="1" x14ac:dyDescent="0.7">
      <c r="C194" s="9"/>
      <c r="D194" s="5">
        <f>COUNTA($D$184:D193)+1</f>
        <v>7</v>
      </c>
      <c r="E194" s="40" t="s">
        <v>82</v>
      </c>
      <c r="F194" s="41" t="s">
        <v>81</v>
      </c>
      <c r="G194" s="195"/>
      <c r="H194" s="142"/>
      <c r="I194" s="196"/>
      <c r="J194" s="142"/>
      <c r="K194" s="142"/>
      <c r="L194" s="142"/>
      <c r="M194" s="142"/>
      <c r="N194" s="142"/>
      <c r="O194" s="142"/>
      <c r="P194" s="142"/>
    </row>
    <row r="195" spans="2:16" ht="29.25" customHeight="1" x14ac:dyDescent="0.7">
      <c r="C195" s="9"/>
      <c r="D195" s="81">
        <f>COUNTA($D$184:D194)+1</f>
        <v>8</v>
      </c>
      <c r="E195" s="47" t="s">
        <v>83</v>
      </c>
      <c r="F195" s="85" t="s">
        <v>139</v>
      </c>
      <c r="G195" s="205"/>
      <c r="H195" s="142"/>
      <c r="I195" s="196"/>
      <c r="J195" s="142"/>
      <c r="K195" s="142"/>
      <c r="L195" s="142"/>
      <c r="M195" s="142"/>
      <c r="N195" s="142"/>
      <c r="O195" s="142"/>
      <c r="P195" s="142"/>
    </row>
    <row r="196" spans="2:16" ht="29.25" customHeight="1" x14ac:dyDescent="0.7">
      <c r="C196" s="9"/>
      <c r="D196" s="7">
        <f>COUNTA($D$184:D195)+1</f>
        <v>9</v>
      </c>
      <c r="E196" s="42" t="s">
        <v>84</v>
      </c>
      <c r="F196" s="43"/>
      <c r="G196" s="24" t="str">
        <f>IF($G$34="就業時間換算","",IFERROR(+G191/G193,""))</f>
        <v/>
      </c>
      <c r="H196" s="25" t="str">
        <f t="shared" ref="H196:P196" si="61">IF($G$34="就業時間換算","",IFERROR(+H191/H193,""))</f>
        <v/>
      </c>
      <c r="I196" s="36" t="str">
        <f t="shared" si="61"/>
        <v/>
      </c>
      <c r="J196" s="25" t="str">
        <f t="shared" si="61"/>
        <v/>
      </c>
      <c r="K196" s="25" t="str">
        <f t="shared" si="61"/>
        <v/>
      </c>
      <c r="L196" s="25" t="str">
        <f t="shared" si="61"/>
        <v/>
      </c>
      <c r="M196" s="25" t="str">
        <f t="shared" si="61"/>
        <v/>
      </c>
      <c r="N196" s="25" t="str">
        <f t="shared" si="61"/>
        <v/>
      </c>
      <c r="O196" s="25" t="str">
        <f t="shared" si="61"/>
        <v/>
      </c>
      <c r="P196" s="25" t="str">
        <f t="shared" si="61"/>
        <v/>
      </c>
    </row>
    <row r="197" spans="2:16" ht="29.25" customHeight="1" x14ac:dyDescent="0.7">
      <c r="C197" s="9"/>
      <c r="D197" s="7">
        <f>COUNTA($D$184:D196)+1</f>
        <v>10</v>
      </c>
      <c r="E197" s="42" t="s">
        <v>85</v>
      </c>
      <c r="F197" s="44"/>
      <c r="G197" s="24" t="str">
        <f>IF($G$34="人数換算","",IFERROR(+G191/G194,""))</f>
        <v/>
      </c>
      <c r="H197" s="25" t="str">
        <f t="shared" ref="H197:P197" si="62">IF($G$34="人数換算","",IFERROR(+H191/H194,""))</f>
        <v/>
      </c>
      <c r="I197" s="36" t="str">
        <f t="shared" si="62"/>
        <v/>
      </c>
      <c r="J197" s="25" t="str">
        <f t="shared" si="62"/>
        <v/>
      </c>
      <c r="K197" s="25" t="str">
        <f t="shared" si="62"/>
        <v/>
      </c>
      <c r="L197" s="25" t="str">
        <f t="shared" si="62"/>
        <v/>
      </c>
      <c r="M197" s="25" t="str">
        <f t="shared" si="62"/>
        <v/>
      </c>
      <c r="N197" s="25" t="str">
        <f t="shared" si="62"/>
        <v/>
      </c>
      <c r="O197" s="25" t="str">
        <f t="shared" si="62"/>
        <v/>
      </c>
      <c r="P197" s="25" t="str">
        <f t="shared" si="62"/>
        <v/>
      </c>
    </row>
    <row r="198" spans="2:16" ht="29.25" customHeight="1" x14ac:dyDescent="0.7">
      <c r="C198" s="9"/>
      <c r="D198" s="7">
        <f>COUNTA($D$184:D197)+1</f>
        <v>11</v>
      </c>
      <c r="E198" s="42" t="s">
        <v>86</v>
      </c>
      <c r="F198" s="43" t="s">
        <v>87</v>
      </c>
      <c r="G198" s="26"/>
      <c r="H198" s="77" t="str">
        <f>IFERROR((H196-G196)/G196,"")</f>
        <v/>
      </c>
      <c r="I198" s="78" t="str">
        <f t="shared" ref="I198:P199" si="63">IFERROR((I196-H196)/H196,"")</f>
        <v/>
      </c>
      <c r="J198" s="77" t="str">
        <f t="shared" si="63"/>
        <v/>
      </c>
      <c r="K198" s="77" t="str">
        <f t="shared" si="63"/>
        <v/>
      </c>
      <c r="L198" s="77" t="str">
        <f t="shared" si="63"/>
        <v/>
      </c>
      <c r="M198" s="77" t="str">
        <f t="shared" si="63"/>
        <v/>
      </c>
      <c r="N198" s="77" t="str">
        <f t="shared" si="63"/>
        <v/>
      </c>
      <c r="O198" s="77" t="str">
        <f t="shared" si="63"/>
        <v/>
      </c>
      <c r="P198" s="77" t="str">
        <f t="shared" si="63"/>
        <v/>
      </c>
    </row>
    <row r="199" spans="2:16" ht="29.25" customHeight="1" x14ac:dyDescent="0.7">
      <c r="C199" s="9"/>
      <c r="D199" s="7">
        <f>COUNTA($D$184:D198)+1</f>
        <v>12</v>
      </c>
      <c r="E199" s="42" t="s">
        <v>88</v>
      </c>
      <c r="F199" s="44" t="s">
        <v>89</v>
      </c>
      <c r="G199" s="26"/>
      <c r="H199" s="77" t="str">
        <f>IFERROR((H197-G197)/G197,"")</f>
        <v/>
      </c>
      <c r="I199" s="78" t="str">
        <f t="shared" si="63"/>
        <v/>
      </c>
      <c r="J199" s="77" t="str">
        <f t="shared" si="63"/>
        <v/>
      </c>
      <c r="K199" s="77" t="str">
        <f t="shared" si="63"/>
        <v/>
      </c>
      <c r="L199" s="77" t="str">
        <f t="shared" si="63"/>
        <v/>
      </c>
      <c r="M199" s="77" t="str">
        <f t="shared" si="63"/>
        <v/>
      </c>
      <c r="N199" s="77" t="str">
        <f t="shared" si="63"/>
        <v/>
      </c>
      <c r="O199" s="77" t="str">
        <f t="shared" si="63"/>
        <v/>
      </c>
      <c r="P199" s="77" t="str">
        <f t="shared" si="63"/>
        <v/>
      </c>
    </row>
    <row r="200" spans="2:16" ht="29.25" customHeight="1" x14ac:dyDescent="0.7">
      <c r="C200" s="9"/>
      <c r="D200" s="7">
        <f>COUNTA($D$184:D199)+1</f>
        <v>13</v>
      </c>
      <c r="E200" s="42" t="s">
        <v>90</v>
      </c>
      <c r="F200" s="43"/>
      <c r="G200" s="105" t="str">
        <f>IFERROR(+G192/G195,"")</f>
        <v/>
      </c>
      <c r="H200" s="106" t="str">
        <f>IFERROR(+H192/H195,"")</f>
        <v/>
      </c>
      <c r="I200" s="106" t="str">
        <f t="shared" ref="I200:P200" si="64">IFERROR(+I192/I195,"")</f>
        <v/>
      </c>
      <c r="J200" s="106" t="str">
        <f t="shared" si="64"/>
        <v/>
      </c>
      <c r="K200" s="106" t="str">
        <f t="shared" si="64"/>
        <v/>
      </c>
      <c r="L200" s="106" t="str">
        <f t="shared" si="64"/>
        <v/>
      </c>
      <c r="M200" s="106" t="str">
        <f t="shared" si="64"/>
        <v/>
      </c>
      <c r="N200" s="106" t="str">
        <f t="shared" si="64"/>
        <v/>
      </c>
      <c r="O200" s="106" t="str">
        <f t="shared" si="64"/>
        <v/>
      </c>
      <c r="P200" s="106" t="str">
        <f t="shared" si="64"/>
        <v/>
      </c>
    </row>
    <row r="201" spans="2:16" ht="29.25" customHeight="1" x14ac:dyDescent="0.7">
      <c r="D201" s="7">
        <f>COUNTA($D$184:D200)+1</f>
        <v>14</v>
      </c>
      <c r="E201" s="42" t="s">
        <v>91</v>
      </c>
      <c r="F201" s="43" t="s">
        <v>87</v>
      </c>
      <c r="G201" s="26"/>
      <c r="H201" s="77" t="str">
        <f>IFERROR((H200-G200)/G200,"")</f>
        <v/>
      </c>
      <c r="I201" s="78" t="str">
        <f>IFERROR((I200-H200)/H200,"")</f>
        <v/>
      </c>
      <c r="J201" s="77" t="str">
        <f t="shared" ref="J201:P201" si="65">IFERROR((J200-I200)/I200,"")</f>
        <v/>
      </c>
      <c r="K201" s="77" t="str">
        <f t="shared" si="65"/>
        <v/>
      </c>
      <c r="L201" s="77" t="str">
        <f t="shared" si="65"/>
        <v/>
      </c>
      <c r="M201" s="77" t="str">
        <f t="shared" si="65"/>
        <v/>
      </c>
      <c r="N201" s="77" t="str">
        <f t="shared" si="65"/>
        <v/>
      </c>
      <c r="O201" s="77" t="str">
        <f t="shared" si="65"/>
        <v/>
      </c>
      <c r="P201" s="77" t="str">
        <f t="shared" si="65"/>
        <v/>
      </c>
    </row>
    <row r="202" spans="2:16" x14ac:dyDescent="0.7">
      <c r="E202" s="71"/>
    </row>
    <row r="203" spans="2:16" ht="19.899999999999999" x14ac:dyDescent="0.7">
      <c r="B203" s="38" t="s">
        <v>145</v>
      </c>
      <c r="C203" s="99"/>
      <c r="G203" s="23"/>
      <c r="H203" s="23"/>
    </row>
    <row r="204" spans="2:16" x14ac:dyDescent="0.7">
      <c r="C204" s="108" t="s">
        <v>146</v>
      </c>
      <c r="D204" s="108" t="s">
        <v>147</v>
      </c>
      <c r="E204" s="100"/>
      <c r="F204" s="70"/>
    </row>
    <row r="205" spans="2:16" x14ac:dyDescent="0.7">
      <c r="C205" s="9"/>
      <c r="D205" s="102" t="s">
        <v>148</v>
      </c>
      <c r="E205" s="101"/>
      <c r="F205" s="6"/>
    </row>
    <row r="206" spans="2:16" x14ac:dyDescent="0.7">
      <c r="C206" s="9"/>
      <c r="D206" s="102" t="s">
        <v>149</v>
      </c>
      <c r="E206" s="101"/>
      <c r="F206" s="6"/>
    </row>
    <row r="207" spans="2:16" x14ac:dyDescent="0.7">
      <c r="D207" s="103" t="s">
        <v>150</v>
      </c>
      <c r="F207" s="11"/>
    </row>
    <row r="208" spans="2:16" x14ac:dyDescent="0.7">
      <c r="D208" s="156" t="s">
        <v>151</v>
      </c>
      <c r="F208" s="11"/>
    </row>
    <row r="209" spans="2:14" x14ac:dyDescent="0.7">
      <c r="D209" s="156" t="s">
        <v>152</v>
      </c>
      <c r="F209" s="11"/>
    </row>
    <row r="210" spans="2:14" x14ac:dyDescent="0.7">
      <c r="D210" s="156" t="s">
        <v>153</v>
      </c>
      <c r="F210" s="11"/>
    </row>
    <row r="211" spans="2:14" x14ac:dyDescent="0.7">
      <c r="D211" s="156" t="s">
        <v>154</v>
      </c>
      <c r="F211" s="11"/>
    </row>
    <row r="212" spans="2:14" x14ac:dyDescent="0.7">
      <c r="D212" s="156" t="s">
        <v>155</v>
      </c>
      <c r="F212" s="11"/>
    </row>
    <row r="213" spans="2:14" x14ac:dyDescent="0.7">
      <c r="E213" s="6"/>
      <c r="F213" s="6"/>
    </row>
    <row r="214" spans="2:14" ht="19.899999999999999" x14ac:dyDescent="0.7">
      <c r="B214" s="38" t="s">
        <v>156</v>
      </c>
      <c r="E214" s="6"/>
      <c r="F214" s="6"/>
    </row>
    <row r="215" spans="2:14" x14ac:dyDescent="0.7">
      <c r="B215" s="8"/>
      <c r="C215" s="102" t="s">
        <v>157</v>
      </c>
    </row>
    <row r="216" spans="2:14" x14ac:dyDescent="0.7">
      <c r="C216" s="62"/>
      <c r="D216" s="7">
        <v>1</v>
      </c>
      <c r="E216" s="66" t="s">
        <v>158</v>
      </c>
      <c r="F216" s="61" t="s">
        <v>159</v>
      </c>
      <c r="G216" s="72" t="s">
        <v>235</v>
      </c>
    </row>
    <row r="217" spans="2:14" x14ac:dyDescent="0.7">
      <c r="D217" s="67">
        <v>2</v>
      </c>
      <c r="E217" s="66" t="s">
        <v>160</v>
      </c>
      <c r="F217" s="61" t="s">
        <v>161</v>
      </c>
      <c r="G217" s="72" t="str">
        <f>IF(OR($E$9="",$E$10="",$E$9&gt;$E$10,$E$10&gt;DATEVALUE("2026/12/31")),"非該当","該当")</f>
        <v>非該当</v>
      </c>
    </row>
    <row r="218" spans="2:14" x14ac:dyDescent="0.7">
      <c r="D218" s="7">
        <v>3</v>
      </c>
      <c r="E218" s="66" t="s">
        <v>162</v>
      </c>
      <c r="F218" s="61" t="s">
        <v>163</v>
      </c>
      <c r="G218" s="72" t="s">
        <v>235</v>
      </c>
      <c r="N218" s="6"/>
    </row>
    <row r="219" spans="2:14" x14ac:dyDescent="0.7">
      <c r="D219" s="7">
        <v>4</v>
      </c>
      <c r="E219" s="66" t="s">
        <v>164</v>
      </c>
      <c r="F219" s="61" t="s">
        <v>165</v>
      </c>
      <c r="G219" s="72" t="str">
        <f>IF(③経費明細書!$G$67&gt;=1000000,"該当","非該当")</f>
        <v>非該当</v>
      </c>
      <c r="N219" s="6"/>
    </row>
    <row r="220" spans="2:14" x14ac:dyDescent="0.7">
      <c r="D220" s="7">
        <v>5</v>
      </c>
      <c r="E220" s="66" t="s">
        <v>166</v>
      </c>
      <c r="F220" s="61" t="s">
        <v>165</v>
      </c>
      <c r="G220" s="72" t="s">
        <v>235</v>
      </c>
      <c r="N220" s="6"/>
    </row>
    <row r="221" spans="2:14" x14ac:dyDescent="0.7">
      <c r="H221" s="88" t="s">
        <v>167</v>
      </c>
      <c r="I221" s="88">
        <v>2</v>
      </c>
      <c r="J221" s="88">
        <v>3</v>
      </c>
      <c r="K221" s="88">
        <v>4</v>
      </c>
      <c r="L221" s="88">
        <v>5</v>
      </c>
      <c r="M221" s="88">
        <v>6</v>
      </c>
      <c r="N221" s="6"/>
    </row>
    <row r="222" spans="2:14" x14ac:dyDescent="0.7">
      <c r="D222" s="7">
        <v>6</v>
      </c>
      <c r="E222" s="68" t="s">
        <v>168</v>
      </c>
      <c r="F222" s="69" t="s">
        <v>163</v>
      </c>
      <c r="G222" s="73" t="str">
        <f>IF(COUNTIF(H222:M222,"非該当")&gt;0,"非該当","該当")</f>
        <v>非該当</v>
      </c>
      <c r="H222" s="72" t="str">
        <f>IF(OR($G91="",$G91=【参考】業種!$E$2,$G91=【参考】業種!$F$2),"非該当","該当")</f>
        <v>非該当</v>
      </c>
      <c r="I222" s="72" t="str">
        <f>IF($G109="","－",IF(OR($G110="",$G110=【参考】業種!$E$2,$G110=【参考】業種!$F$2),"非該当","該当"))</f>
        <v>－</v>
      </c>
      <c r="J222" s="72" t="str">
        <f>IF($G128="","－",IF(OR($G129="",$G129=【参考】業種!$E$2,$G129=【参考】業種!$F$2),"非該当","該当"))</f>
        <v>－</v>
      </c>
      <c r="K222" s="72" t="str">
        <f>IF($G147="","－",IF(OR($G148="",$G148=【参考】業種!$E$2,$G148=【参考】業種!$F$2),"非該当","該当"))</f>
        <v>－</v>
      </c>
      <c r="L222" s="72" t="str">
        <f>IF($G166="","－",IF(OR($G167="",$G167=【参考】業種!$E$2,$G167=【参考】業種!$F$2),"非該当","該当"))</f>
        <v>－</v>
      </c>
      <c r="M222" s="72" t="str">
        <f>IF($G185="","－",IF(OR($G186="",$G186=【参考】業種!$E$2,$G186=【参考】業種!$F$2),"非該当","該当"))</f>
        <v>－</v>
      </c>
      <c r="N222" s="6"/>
    </row>
    <row r="223" spans="2:14" ht="35.25" x14ac:dyDescent="0.7">
      <c r="D223" s="7">
        <v>7</v>
      </c>
      <c r="E223" s="66" t="s">
        <v>169</v>
      </c>
      <c r="F223" s="61" t="s">
        <v>165</v>
      </c>
      <c r="G223" s="73" t="str">
        <f>IF(COUNTIF(H223:M223,"非該当")&gt;0,"非該当","該当")</f>
        <v>非該当</v>
      </c>
      <c r="H223" s="72" t="str">
        <f>IF(OR($Q$91="",$P$91="",$Q$91&lt;$P$91),"非該当","該当")</f>
        <v>非該当</v>
      </c>
      <c r="I223" s="72" t="str">
        <f>IF($G109="","－",IF(OR($Q$110="",$P$110="",$Q$110&lt;$P$110),"非該当","該当"))</f>
        <v>－</v>
      </c>
      <c r="J223" s="72" t="str">
        <f>IF($G128="","－",IF(OR($Q$129="",$P$129="",$Q$129&lt;$P$129),"非該当","該当"))</f>
        <v>－</v>
      </c>
      <c r="K223" s="72" t="str">
        <f>IF($G147="","－",IF(OR($Q$148="",$P$148="",$Q$148&lt;$P$148),"非該当","該当"))</f>
        <v>－</v>
      </c>
      <c r="L223" s="72" t="str">
        <f>IF($G166="","－",IF(OR($Q$167="",$P$167="",$Q$167&lt;$P$167),"非該当","該当"))</f>
        <v>－</v>
      </c>
      <c r="M223" s="72" t="str">
        <f>IF($G185="","－",IF(OR($Q$186="",$P$186="",$Q$186&lt;$P$186),"非該当","該当"))</f>
        <v>－</v>
      </c>
      <c r="N223" s="6"/>
    </row>
    <row r="224" spans="2:14" ht="35.25" x14ac:dyDescent="0.7">
      <c r="D224" s="7">
        <v>8</v>
      </c>
      <c r="E224" s="66" t="s">
        <v>170</v>
      </c>
      <c r="F224" s="61" t="s">
        <v>165</v>
      </c>
      <c r="G224" s="73" t="str">
        <f>IF(COUNTIF(H224:M224,"非該当")&gt;0,"非該当","該当")</f>
        <v>非該当</v>
      </c>
      <c r="H224" s="72" t="str">
        <f>IF(OR($N$92="",$P$91="",$N$92&lt;$P$91),"非該当","該当")</f>
        <v>非該当</v>
      </c>
      <c r="I224" s="72" t="str">
        <f>IF($G109="","－",IF(OR($N$111="",$P$110="",$N$111&lt;$P$110),"非該当","該当"))</f>
        <v>－</v>
      </c>
      <c r="J224" s="72" t="str">
        <f>IF($G128="","－",IF(OR($N$130="",$P$129="",$N$130&lt;$P$129),"非該当","該当"))</f>
        <v>－</v>
      </c>
      <c r="K224" s="72" t="str">
        <f>IF($G147="","－",IF(OR($N$149="",$P$148="",$N$149&lt;$P$148),"非該当","該当"))</f>
        <v>－</v>
      </c>
      <c r="L224" s="72" t="str">
        <f>IF($G166="","－",IF(OR($N$168="",$P$167="",$N$168&lt;$P$167),"非該当","該当"))</f>
        <v>－</v>
      </c>
      <c r="M224" s="72" t="str">
        <f>IF($G185="","－",IF(OR($N$187="",$P$186="",$N$187&lt;$P$186),"非該当","該当"))</f>
        <v>－</v>
      </c>
      <c r="N224" s="6"/>
    </row>
    <row r="225" spans="4:14" ht="35.25" x14ac:dyDescent="0.7">
      <c r="D225" s="7">
        <v>9</v>
      </c>
      <c r="E225" s="66" t="s">
        <v>171</v>
      </c>
      <c r="F225" s="61" t="s">
        <v>172</v>
      </c>
      <c r="G225" s="72" t="s">
        <v>235</v>
      </c>
      <c r="J225" s="76"/>
      <c r="N225" s="6"/>
    </row>
  </sheetData>
  <sheetProtection algorithmName="SHA-512" hashValue="+A++9d/vlrmNT2IV2BlMGiBGXfAc5mWcedS88bJca3xap1ZbMyQWYChLx7WFH9R3QRAVUm/kMJdM4DgPHh0TTw==" saltValue="A6VScWesYdhKoK4/DDzNgA==" spinCount="100000" sheet="1" objects="1" scenarios="1"/>
  <dataConsolidate/>
  <mergeCells count="6">
    <mergeCell ref="P186:P187"/>
    <mergeCell ref="P91:P92"/>
    <mergeCell ref="P110:P111"/>
    <mergeCell ref="P129:P130"/>
    <mergeCell ref="P148:P149"/>
    <mergeCell ref="P167:P168"/>
  </mergeCells>
  <phoneticPr fontId="1"/>
  <conditionalFormatting sqref="G225 G216:G220 G222:M224">
    <cfRule type="expression" dxfId="69" priority="10">
      <formula>G216="非該当"</formula>
    </cfRule>
  </conditionalFormatting>
  <conditionalFormatting sqref="D109:P125">
    <cfRule type="expression" dxfId="68" priority="6">
      <formula>$G$86=""</formula>
    </cfRule>
  </conditionalFormatting>
  <conditionalFormatting sqref="D128:P144">
    <cfRule type="expression" dxfId="67" priority="5">
      <formula>$H$86=""</formula>
    </cfRule>
  </conditionalFormatting>
  <conditionalFormatting sqref="D147:P163">
    <cfRule type="expression" dxfId="66" priority="4">
      <formula>$I$86=""</formula>
    </cfRule>
  </conditionalFormatting>
  <conditionalFormatting sqref="D166:P182">
    <cfRule type="expression" dxfId="65" priority="3">
      <formula>$J$86=""</formula>
    </cfRule>
  </conditionalFormatting>
  <conditionalFormatting sqref="D185:P201">
    <cfRule type="expression" dxfId="64" priority="2">
      <formula>$K$86=""</formula>
    </cfRule>
  </conditionalFormatting>
  <conditionalFormatting sqref="C5:F5">
    <cfRule type="expression" dxfId="63" priority="1">
      <formula>$C$5&lt;&gt;""</formula>
    </cfRule>
  </conditionalFormatting>
  <conditionalFormatting sqref="D36:P36 D39:P39 D41:P41 D45:P45 D75:P75 D77:P77 D81:P81 D99:P99 D102:P102 D104:P104 D118:P118 D121:P121 D123:P123 D137:P137 D140:P140 D142:P142 D156:P156 D159:P159 D161:P161 D175:P175 D178:P178 D180:P180 D194:P194 D197:P197 D199:P199 D72:P72">
    <cfRule type="expression" dxfId="62" priority="8">
      <formula>$G$34&lt;&gt;"就業時間換算"</formula>
    </cfRule>
  </conditionalFormatting>
  <conditionalFormatting sqref="D35:P35 D38:P38 D40:P40 D44:P44 D71:P71 D74:P74 D76:P76 D80:P80 D98:P98 D101:P101 D103:P103 D117:P117 D120:P120 D122:P122 D136:P136 D139:P139 D141:P141 D155:P155 D158:P158 D160:P160 D174:P174 D177:P177 D179:P179 D193:P193 D196:P196 D198:P198">
    <cfRule type="expression" dxfId="61" priority="7">
      <formula>$G$34&lt;&gt;"人数換算"</formula>
    </cfRule>
  </conditionalFormatting>
  <conditionalFormatting sqref="G27:P33 G35:P45 G64:P81 G96:P106 G115:P125 G134:P144 G153:P163 G172:P182 G191:P201">
    <cfRule type="expression" dxfId="60" priority="9">
      <formula>G$13="－"</formula>
    </cfRule>
  </conditionalFormatting>
  <dataValidations count="14">
    <dataValidation type="list" allowBlank="1" showInputMessage="1" showErrorMessage="1" sqref="E12" xr:uid="{AD17203A-7900-40D3-A7D6-E59C70B35A11}">
      <formula1>$G$12:$P$12</formula1>
    </dataValidation>
    <dataValidation type="list" imeMode="halfAlpha" allowBlank="1" showInputMessage="1" showErrorMessage="1" sqref="G34" xr:uid="{920DE281-3790-425E-86E8-C7AAF302EF76}">
      <formula1>"人数換算,就業時間換算"</formula1>
    </dataValidation>
    <dataValidation type="list" allowBlank="1" showInputMessage="1" showErrorMessage="1" sqref="G92" xr:uid="{BE3C5921-188B-4F18-A5E0-2235BC04E08F}">
      <formula1>INDIRECT($G$91)</formula1>
    </dataValidation>
    <dataValidation type="list" allowBlank="1" showInputMessage="1" showErrorMessage="1" sqref="G111" xr:uid="{92ED0941-91AB-4F92-BD20-F9E89FE16CCF}">
      <formula1>INDIRECT($G$110)</formula1>
    </dataValidation>
    <dataValidation type="list" allowBlank="1" showInputMessage="1" showErrorMessage="1" sqref="G130" xr:uid="{164ED38E-DC39-4FB8-9AC6-71AC50284E45}">
      <formula1>INDIRECT($G$129)</formula1>
    </dataValidation>
    <dataValidation type="list" allowBlank="1" showInputMessage="1" showErrorMessage="1" sqref="G149" xr:uid="{BDADA2CF-A219-4061-8E7E-43B226D472AA}">
      <formula1>INDIRECT($G$148)</formula1>
    </dataValidation>
    <dataValidation type="list" allowBlank="1" showInputMessage="1" showErrorMessage="1" sqref="G168" xr:uid="{54D3E3F7-A85F-47C7-8918-2EE365E438D9}">
      <formula1>INDIRECT($G$167)</formula1>
    </dataValidation>
    <dataValidation type="list" allowBlank="1" showInputMessage="1" showErrorMessage="1" sqref="G187" xr:uid="{6D6F9433-BD87-4F08-929D-4ADB7E7179E4}">
      <formula1>INDIRECT($G$186)</formula1>
    </dataValidation>
    <dataValidation type="list" allowBlank="1" showInputMessage="1" showErrorMessage="1" sqref="G57" xr:uid="{3DB0D48E-6970-4CEF-BE71-EE3DC53CE195}">
      <formula1>INDIRECT($G$56)</formula1>
    </dataValidation>
    <dataValidation operator="lessThanOrEqual" allowBlank="1" showInputMessage="1" showErrorMessage="1" sqref="E9" xr:uid="{D578BD2A-F553-47CF-AEB2-C8F5DC20352A}"/>
    <dataValidation type="date" allowBlank="1" showInputMessage="1" showErrorMessage="1" error="補助事業期間内（2026年12月31日まで）の日付を入力してください" sqref="E10" xr:uid="{40DE3619-7A86-45AD-9BB7-53CD1AB87CEC}">
      <formula1>45412</formula1>
      <formula2>46387</formula2>
    </dataValidation>
    <dataValidation imeMode="halfAlpha" allowBlank="1" showInputMessage="1" showErrorMessage="1" sqref="G16:I24 G42:P42 G191:P195 G64:P69 G105:P105 G78:P78 G48:I51 G172:P176 G96:P100 G143:P143 G115:P119 G162:P162 G134:P138 G181:P181 G153:P157 G200:P200 G124:P124 G35:P37 G71:P73 G82 G27:P32" xr:uid="{38839E01-9B48-4B9E-88EE-48904C148C13}"/>
    <dataValidation type="list" allowBlank="1" showInputMessage="1" showErrorMessage="1" sqref="G54:G55" xr:uid="{406FD01A-EA31-4F3A-8DE8-25AD64E74CED}">
      <formula1>"該当,非該当"</formula1>
    </dataValidation>
    <dataValidation operator="greaterThanOrEqual" allowBlank="1" showInputMessage="1" showErrorMessage="1" error="2024年3月1日以降の日付を入力ください" sqref="E7" xr:uid="{8D42D6C7-8F11-4407-9096-81B147F8F717}"/>
  </dataValidations>
  <hyperlinks>
    <hyperlink ref="H54" r:id="rId1" xr:uid="{8A14E6AC-5C06-4C1D-B6F2-DCFEB3B14D36}"/>
    <hyperlink ref="H55" r:id="rId2" xr:uid="{CC61435F-92CB-4D38-906C-DCDBF95F1290}"/>
    <hyperlink ref="E58" r:id="rId3" xr:uid="{C96FED2E-B88B-44FE-AFEB-B568903C6075}"/>
    <hyperlink ref="E93" r:id="rId4" xr:uid="{4A273226-64C3-4C3A-A733-2268E65745A8}"/>
    <hyperlink ref="E112" r:id="rId5" xr:uid="{B17ADA54-D7A0-4EB6-B288-E8E88D70B107}"/>
    <hyperlink ref="E131" r:id="rId6" xr:uid="{90AD03BF-B31F-4168-915D-488915C701FD}"/>
    <hyperlink ref="E150" r:id="rId7" xr:uid="{4660E722-1F7D-4DA0-90BE-ABC83F4C5F1F}"/>
    <hyperlink ref="E169" r:id="rId8" xr:uid="{0CD488A9-0CC8-4D01-AED4-28E3DFC1015D}"/>
    <hyperlink ref="E188" r:id="rId9" xr:uid="{5AD5F3FB-8FFA-4A44-9AF4-7066E0974083}"/>
    <hyperlink ref="Q50" r:id="rId10" xr:uid="{C1792728-5DDA-4388-9A1B-72F7F45069B5}"/>
    <hyperlink ref="R50" r:id="rId11" display="https://www.e-stat.go.jp/surveyitems/items/386010198" xr:uid="{C7A6A5F3-563A-44C0-8D0B-24AE26C8C690}"/>
    <hyperlink ref="Q48" r:id="rId12" xr:uid="{3AE9BE3F-35B6-4B68-9C92-49B55FAA6E7D}"/>
    <hyperlink ref="R48" r:id="rId13" display="https://www.e-stat.go.jp/surveyitems/items/248020026" xr:uid="{113B0099-C2FE-4E37-A2A4-D72C2DEB1E46}"/>
    <hyperlink ref="Q51" r:id="rId14" xr:uid="{58FFF962-18D7-4AD3-A016-C1A47A5AABE4}"/>
  </hyperlinks>
  <pageMargins left="0.23622047244094491" right="0.23622047244094491" top="0.74803149606299213" bottom="0.74803149606299213" header="0.31496062992125984" footer="0.31496062992125984"/>
  <pageSetup paperSize="9" scale="36" fitToHeight="0" orientation="portrait" r:id="rId15"/>
  <drawing r:id="rId16"/>
  <extLst>
    <ext xmlns:x14="http://schemas.microsoft.com/office/spreadsheetml/2009/9/main" uri="{CCE6A557-97BC-4b89-ADB6-D9C93CAAB3DF}">
      <x14:dataValidations xmlns:xm="http://schemas.microsoft.com/office/excel/2006/main" count="3">
        <x14:dataValidation type="list" allowBlank="1" showInputMessage="1" showErrorMessage="1" xr:uid="{936E6A6C-751A-4F8D-BAA7-2287CC23E64B}">
          <x14:formula1>
            <xm:f>【参考】業種!$E$2:$X$2</xm:f>
          </x14:formula1>
          <xm:sqref>G56</xm:sqref>
        </x14:dataValidation>
        <x14:dataValidation type="list" allowBlank="1" showInputMessage="1" showErrorMessage="1" xr:uid="{A5D1934C-0918-496E-9807-548FB6476294}">
          <x14:formula1>
            <xm:f>【参考】最低賃金の5年間の年平均の年平均上昇率!$B$4:$B$50</xm:f>
          </x14:formula1>
          <xm:sqref>H86:K86 G85:G86</xm:sqref>
        </x14:dataValidation>
        <x14:dataValidation type="list" allowBlank="1" showInputMessage="1" showErrorMessage="1" xr:uid="{C3DFDD4C-FC9F-45F3-8888-E3DA80CF6E60}">
          <x14:formula1>
            <xm:f>【参考】業種!$G$2:$X$2</xm:f>
          </x14:formula1>
          <xm:sqref>G91 G110 G129 G148 G167 G186</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D04ABFB2F5853E45A5E1E8359479D2F5" ma:contentTypeVersion="12" ma:contentTypeDescription="新しいドキュメントを作成します。" ma:contentTypeScope="" ma:versionID="7e438e256420c187773e6c0f5f618069">
  <xsd:schema xmlns:xsd="http://www.w3.org/2001/XMLSchema" xmlns:xs="http://www.w3.org/2001/XMLSchema" xmlns:p="http://schemas.microsoft.com/office/2006/metadata/properties" xmlns:ns2="70733d66-83d5-48d3-890d-bf0e05cb915a" xmlns:ns3="e21df260-52e9-4da6-a72a-d9dfb1f5556b" targetNamespace="http://schemas.microsoft.com/office/2006/metadata/properties" ma:root="true" ma:fieldsID="b835d43af6ec8b9a4d18582d69f6a159" ns2:_="" ns3:_="">
    <xsd:import namespace="70733d66-83d5-48d3-890d-bf0e05cb915a"/>
    <xsd:import namespace="e21df260-52e9-4da6-a72a-d9dfb1f5556b"/>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0733d66-83d5-48d3-890d-bf0e05cb915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4" nillable="true" ma:taxonomy="true" ma:internalName="lcf76f155ced4ddcb4097134ff3c332f" ma:taxonomyFieldName="MediaServiceImageTags" ma:displayName="画像タグ" ma:readOnly="false" ma:fieldId="{5cf76f15-5ced-4ddc-b409-7134ff3c332f}" ma:taxonomyMulti="true" ma:sspId="6ebeabc6-1c0c-4751-aeab-3e30fad09a76" ma:termSetId="09814cd3-568e-fe90-9814-8d621ff8fb84" ma:anchorId="fba54fb3-c3e1-fe81-a776-ca4b69148c4d" ma:open="true" ma:isKeyword="false">
      <xsd:complexType>
        <xsd:sequence>
          <xsd:element ref="pc:Terms" minOccurs="0" maxOccurs="1"/>
        </xsd:sequence>
      </xsd:complex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SearchProperties" ma:index="19"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e21df260-52e9-4da6-a72a-d9dfb1f5556b" elementFormDefault="qualified">
    <xsd:import namespace="http://schemas.microsoft.com/office/2006/documentManagement/types"/>
    <xsd:import namespace="http://schemas.microsoft.com/office/infopath/2007/PartnerControls"/>
    <xsd:element name="SharedWithUsers" ma:index="11"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共有相手の詳細情報" ma:internalName="SharedWithDetails" ma:readOnly="true">
      <xsd:simpleType>
        <xsd:restriction base="dms:Note">
          <xsd:maxLength value="255"/>
        </xsd:restriction>
      </xsd:simpleType>
    </xsd:element>
    <xsd:element name="TaxCatchAll" ma:index="15" nillable="true" ma:displayName="Taxonomy Catch All Column" ma:hidden="true" ma:list="{15ae60ca-091e-4d95-8883-a0ee69a312d9}" ma:internalName="TaxCatchAll" ma:showField="CatchAllData" ma:web="e21df260-52e9-4da6-a72a-d9dfb1f5556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e21df260-52e9-4da6-a72a-d9dfb1f5556b" xsi:nil="true"/>
    <lcf76f155ced4ddcb4097134ff3c332f xmlns="70733d66-83d5-48d3-890d-bf0e05cb915a">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BBC34EB-2665-44E0-935B-E352DB43A7E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0733d66-83d5-48d3-890d-bf0e05cb915a"/>
    <ds:schemaRef ds:uri="e21df260-52e9-4da6-a72a-d9dfb1f5556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DF15E4E-CAC3-430F-8E12-750A8F3C8E65}">
  <ds:schemaRefs>
    <ds:schemaRef ds:uri="e21df260-52e9-4da6-a72a-d9dfb1f5556b"/>
    <ds:schemaRef ds:uri="http://purl.org/dc/terms/"/>
    <ds:schemaRef ds:uri="http://schemas.microsoft.com/office/2006/metadata/properties"/>
    <ds:schemaRef ds:uri="http://schemas.microsoft.com/office/2006/documentManagement/types"/>
    <ds:schemaRef ds:uri="http://purl.org/dc/elements/1.1/"/>
    <ds:schemaRef ds:uri="70733d66-83d5-48d3-890d-bf0e05cb915a"/>
    <ds:schemaRef ds:uri="http://schemas.microsoft.com/office/infopath/2007/PartnerControls"/>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BCAEFDA5-712D-4DAA-8A39-32D3DDCE2F9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20</vt:i4>
      </vt:variant>
      <vt:variant>
        <vt:lpstr>名前付き一覧</vt:lpstr>
      </vt:variant>
      <vt:variant>
        <vt:i4>30</vt:i4>
      </vt:variant>
    </vt:vector>
  </HeadingPairs>
  <TitlesOfParts>
    <vt:vector size="50" baseType="lpstr">
      <vt:lpstr>記入要領</vt:lpstr>
      <vt:lpstr>①申請者情報</vt:lpstr>
      <vt:lpstr>②補助事業情報</vt:lpstr>
      <vt:lpstr>③経費明細書</vt:lpstr>
      <vt:lpstr>チェック</vt:lpstr>
      <vt:lpstr>＞コンソーシアム形式で使用する場合に入力するシート</vt:lpstr>
      <vt:lpstr>②補助事業情報(事業者2)</vt:lpstr>
      <vt:lpstr>②補助事業情報(事業者3)</vt:lpstr>
      <vt:lpstr>②補助事業情報(事業者4)</vt:lpstr>
      <vt:lpstr>②補助事業情報(事業者5)</vt:lpstr>
      <vt:lpstr>②補助事業情報(事業者6)</vt:lpstr>
      <vt:lpstr>②補助事業情報(事業者7)</vt:lpstr>
      <vt:lpstr>②補助事業情報(事業者8)</vt:lpstr>
      <vt:lpstr>②補助事業情報(事業者9)</vt:lpstr>
      <vt:lpstr>②補助事業情報(事業者10)</vt:lpstr>
      <vt:lpstr>【参考】業種</vt:lpstr>
      <vt:lpstr>【参考】最低賃金の5年間の年平均の年平均上昇率</vt:lpstr>
      <vt:lpstr>以右は後ほど削除</vt:lpstr>
      <vt:lpstr>申請書 定性項目</vt:lpstr>
      <vt:lpstr>確認事項へのご回答</vt:lpstr>
      <vt:lpstr>A_農業・林業</vt:lpstr>
      <vt:lpstr>B_漁業</vt:lpstr>
      <vt:lpstr>C_鉱業・採石業・砂利採取業</vt:lpstr>
      <vt:lpstr>D_建設業</vt:lpstr>
      <vt:lpstr>E_製造業</vt:lpstr>
      <vt:lpstr>F_電気・ガス・熱供給・水道業</vt:lpstr>
      <vt:lpstr>G_情報通信業</vt:lpstr>
      <vt:lpstr>H_運輸業・郵便業</vt:lpstr>
      <vt:lpstr>I_卸売業・小売業</vt:lpstr>
      <vt:lpstr>J_金融業・保険業</vt:lpstr>
      <vt:lpstr>K_不動産業・物品賃貸業</vt:lpstr>
      <vt:lpstr>L_学術研究・専門・技術サービス業</vt:lpstr>
      <vt:lpstr>M_宿泊業・飲食サービス業</vt:lpstr>
      <vt:lpstr>N_生活関連サービス業・娯楽業</vt:lpstr>
      <vt:lpstr>O_教育・学習支援業</vt:lpstr>
      <vt:lpstr>P_医療・福祉</vt:lpstr>
      <vt:lpstr>②補助事業情報!Print_Area</vt:lpstr>
      <vt:lpstr>'②補助事業情報(事業者10)'!Print_Area</vt:lpstr>
      <vt:lpstr>'②補助事業情報(事業者2)'!Print_Area</vt:lpstr>
      <vt:lpstr>'②補助事業情報(事業者3)'!Print_Area</vt:lpstr>
      <vt:lpstr>'②補助事業情報(事業者4)'!Print_Area</vt:lpstr>
      <vt:lpstr>'②補助事業情報(事業者5)'!Print_Area</vt:lpstr>
      <vt:lpstr>'②補助事業情報(事業者6)'!Print_Area</vt:lpstr>
      <vt:lpstr>'②補助事業情報(事業者7)'!Print_Area</vt:lpstr>
      <vt:lpstr>'②補助事業情報(事業者8)'!Print_Area</vt:lpstr>
      <vt:lpstr>'②補助事業情報(事業者9)'!Print_Area</vt:lpstr>
      <vt:lpstr>Q_複合サービス事業</vt:lpstr>
      <vt:lpstr>R_サービス業_他に分類されないもの</vt:lpstr>
      <vt:lpstr>S_公務_他に分類されるものを除く</vt:lpstr>
      <vt:lpstr>T_分類不能の産業</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2024-03-08T16:46:49Z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0x010100D04ABFB2F5853E45A5E1E8359479D2F5</vt:lpwstr>
  </property>
</Properties>
</file>